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yos\Desktop\Ochiq malumotlar par\Samarkan.uz\"/>
    </mc:Choice>
  </mc:AlternateContent>
  <bookViews>
    <workbookView xWindow="240" yWindow="135" windowWidth="19995" windowHeight="7920" tabRatio="524"/>
  </bookViews>
  <sheets>
    <sheet name="Хаммаси (2)" sheetId="15" r:id="rId1"/>
    <sheet name="3 ФАЗА 2015 (ИБ)144+16 (3)" sheetId="8" state="hidden" r:id="rId2"/>
    <sheet name="2-3-4 ФАЗА 2014 (НБ)" sheetId="3" state="hidden" r:id="rId3"/>
    <sheet name="2-3-4 ФАЗА 2014 (ИБ)" sheetId="4" state="hidden" r:id="rId4"/>
  </sheets>
  <definedNames>
    <definedName name="_xlnm._FilterDatabase" localSheetId="3" hidden="1">'2-3-4 ФАЗА 2014 (ИБ)'!$A$1:$X$39</definedName>
    <definedName name="_xlnm._FilterDatabase" localSheetId="1" hidden="1">'3 ФАЗА 2015 (ИБ)144+16 (3)'!$A$1:$X$73</definedName>
    <definedName name="_xlnm.Print_Titles" localSheetId="3">'2-3-4 ФАЗА 2014 (ИБ)'!$6:$7</definedName>
    <definedName name="_xlnm.Print_Titles" localSheetId="2">'2-3-4 ФАЗА 2014 (НБ)'!$5:$6</definedName>
    <definedName name="_xlnm.Print_Titles" localSheetId="1">'3 ФАЗА 2015 (ИБ)144+16 (3)'!$4:$5</definedName>
    <definedName name="_xlnm.Print_Titles" localSheetId="0">'Хаммаси (2)'!$3:$5</definedName>
    <definedName name="_xlnm.Print_Area" localSheetId="3">'2-3-4 ФАЗА 2014 (ИБ)'!$A$1:$X$24</definedName>
    <definedName name="_xlnm.Print_Area" localSheetId="2">'2-3-4 ФАЗА 2014 (НБ)'!$A$1:$X$19</definedName>
    <definedName name="_xlnm.Print_Area" localSheetId="1">'3 ФАЗА 2015 (ИБ)144+16 (3)'!$A$1:$S$53</definedName>
    <definedName name="_xlnm.Print_Area" localSheetId="0">'Хаммаси (2)'!$A$1:$M$25</definedName>
  </definedNames>
  <calcPr calcId="152511"/>
</workbook>
</file>

<file path=xl/calcChain.xml><?xml version="1.0" encoding="utf-8"?>
<calcChain xmlns="http://schemas.openxmlformats.org/spreadsheetml/2006/main">
  <c r="K25" i="15" l="1"/>
  <c r="F25" i="15"/>
  <c r="K24" i="15"/>
  <c r="F24" i="15"/>
  <c r="K23" i="15"/>
  <c r="F23" i="15"/>
  <c r="L22" i="15"/>
  <c r="K22" i="15"/>
  <c r="F22" i="15"/>
  <c r="L21" i="15"/>
  <c r="K21" i="15"/>
  <c r="F21" i="15"/>
  <c r="L20" i="15"/>
  <c r="K20" i="15"/>
  <c r="F20" i="15"/>
  <c r="K19" i="15"/>
  <c r="F19" i="15"/>
  <c r="K18" i="15"/>
  <c r="F18" i="15"/>
  <c r="K17" i="15"/>
  <c r="F17" i="15"/>
  <c r="L16" i="15"/>
  <c r="K16" i="15"/>
  <c r="F16" i="15"/>
  <c r="L15" i="15"/>
  <c r="K15" i="15"/>
  <c r="F15" i="15"/>
  <c r="L14" i="15"/>
  <c r="K14" i="15"/>
  <c r="F14" i="15"/>
  <c r="K13" i="15"/>
  <c r="F13" i="15"/>
  <c r="L12" i="15"/>
  <c r="K12" i="15"/>
  <c r="F12" i="15"/>
  <c r="L11" i="15"/>
  <c r="K11" i="15"/>
  <c r="F11" i="15"/>
  <c r="L10" i="15"/>
  <c r="K10" i="15"/>
  <c r="F10" i="15"/>
  <c r="L9" i="15"/>
  <c r="K9" i="15"/>
  <c r="F9" i="15"/>
  <c r="L8" i="15"/>
  <c r="K8" i="15"/>
  <c r="F8" i="15"/>
  <c r="F6" i="15" s="1"/>
  <c r="L7" i="15"/>
  <c r="K7" i="15"/>
  <c r="F7" i="15"/>
  <c r="M6" i="15"/>
  <c r="J6" i="15"/>
  <c r="I6" i="15"/>
  <c r="H6" i="15"/>
  <c r="G6" i="15"/>
  <c r="L6" i="15" l="1"/>
  <c r="K6" i="15"/>
  <c r="J46" i="8" l="1"/>
  <c r="F46" i="8"/>
  <c r="J44" i="8"/>
  <c r="F44" i="8"/>
  <c r="J42" i="8"/>
  <c r="F42" i="8"/>
  <c r="J40" i="8"/>
  <c r="F40" i="8"/>
  <c r="J38" i="8"/>
  <c r="F38" i="8"/>
  <c r="J36" i="8"/>
  <c r="F36" i="8"/>
  <c r="J34" i="8"/>
  <c r="F34" i="8"/>
  <c r="J32" i="8"/>
  <c r="F32" i="8"/>
  <c r="J30" i="8"/>
  <c r="F30" i="8"/>
  <c r="J28" i="8"/>
  <c r="F28" i="8"/>
  <c r="J26" i="8"/>
  <c r="F26" i="8"/>
  <c r="J24" i="8"/>
  <c r="F24" i="8"/>
  <c r="J22" i="8"/>
  <c r="F22" i="8"/>
  <c r="J20" i="8"/>
  <c r="F20" i="8"/>
  <c r="J18" i="8"/>
  <c r="F18" i="8"/>
  <c r="J16" i="8"/>
  <c r="F16" i="8"/>
  <c r="J14" i="8"/>
  <c r="F14" i="8"/>
  <c r="J12" i="8"/>
  <c r="F12" i="8"/>
  <c r="J10" i="8"/>
  <c r="F10" i="8"/>
  <c r="J8" i="8"/>
  <c r="F8" i="8"/>
  <c r="O7" i="8"/>
  <c r="O6" i="8" s="1"/>
  <c r="N7" i="8"/>
  <c r="M7" i="8"/>
  <c r="M6" i="8" s="1"/>
  <c r="L7" i="8"/>
  <c r="K7" i="8"/>
  <c r="K6" i="8" s="1"/>
  <c r="I7" i="8"/>
  <c r="I6" i="8" s="1"/>
  <c r="H7" i="8"/>
  <c r="H6" i="8" s="1"/>
  <c r="G7" i="8"/>
  <c r="F7" i="8"/>
  <c r="F6" i="8" s="1"/>
  <c r="N6" i="8"/>
  <c r="L6" i="8"/>
  <c r="G6" i="8"/>
  <c r="F9" i="4"/>
  <c r="F8" i="4" s="1"/>
  <c r="G9" i="4"/>
  <c r="G8" i="4" s="1"/>
  <c r="H9" i="4"/>
  <c r="H8" i="4" s="1"/>
  <c r="I9" i="4"/>
  <c r="I8" i="4" s="1"/>
  <c r="J9" i="4"/>
  <c r="J8" i="4" s="1"/>
  <c r="K9" i="4"/>
  <c r="K8" i="4" s="1"/>
  <c r="L9" i="4"/>
  <c r="L8" i="4" s="1"/>
  <c r="M9" i="4"/>
  <c r="M8" i="4" s="1"/>
  <c r="N9" i="4"/>
  <c r="N8" i="4" s="1"/>
  <c r="O9" i="4"/>
  <c r="O8" i="4" s="1"/>
  <c r="F8" i="3"/>
  <c r="F7" i="3" s="1"/>
  <c r="G8" i="3"/>
  <c r="G7" i="3" s="1"/>
  <c r="H8" i="3"/>
  <c r="H7" i="3" s="1"/>
  <c r="I8" i="3"/>
  <c r="I7" i="3" s="1"/>
  <c r="J8" i="3"/>
  <c r="J7" i="3" s="1"/>
  <c r="K8" i="3"/>
  <c r="K7" i="3" s="1"/>
  <c r="L8" i="3"/>
  <c r="L7" i="3" s="1"/>
  <c r="M8" i="3"/>
  <c r="M7" i="3" s="1"/>
  <c r="N8" i="3"/>
  <c r="N7" i="3" s="1"/>
  <c r="O8" i="3"/>
  <c r="O7" i="3" s="1"/>
  <c r="J7" i="8" l="1"/>
  <c r="J6" i="8" s="1"/>
</calcChain>
</file>

<file path=xl/sharedStrings.xml><?xml version="1.0" encoding="utf-8"?>
<sst xmlns="http://schemas.openxmlformats.org/spreadsheetml/2006/main" count="294" uniqueCount="148">
  <si>
    <t>(тыс.сум)</t>
  </si>
  <si>
    <t>№</t>
  </si>
  <si>
    <t>№ Лота</t>
  </si>
  <si>
    <t>Район</t>
  </si>
  <si>
    <t>ССГ</t>
  </si>
  <si>
    <t>Массив</t>
  </si>
  <si>
    <t>Кол-во                             домов                                         по лоту</t>
  </si>
  <si>
    <t>в т.ч.</t>
  </si>
  <si>
    <t>Общая площадь (м2)</t>
  </si>
  <si>
    <t>Инженерная оценка (стоимость домов в лоте по экспертному заключению)</t>
  </si>
  <si>
    <t>Решение Комиссии  (цена победителя или ретендер)</t>
  </si>
  <si>
    <t>Средняя стоимость 3,4 и 5 ком. Домов согласно подписанных контрактов</t>
  </si>
  <si>
    <t>Наименование                                                                                     победителя</t>
  </si>
  <si>
    <t>Заключение экспертизы (№ и дата)</t>
  </si>
  <si>
    <t>Протокол Тендерной комиссии                                          (№6 и дата)</t>
  </si>
  <si>
    <t>Дата и №  подписания контрактов</t>
  </si>
  <si>
    <t>Банковская гарантия на авансовый платеж</t>
  </si>
  <si>
    <t>Банковксие гарантия на исполнения</t>
  </si>
  <si>
    <t>Дата оплаты авансового платежа</t>
  </si>
  <si>
    <t>Дата начало строительства</t>
  </si>
  <si>
    <t>кол-во
3-х</t>
  </si>
  <si>
    <t>кол-во
4-х</t>
  </si>
  <si>
    <t>кол-во
5-х</t>
  </si>
  <si>
    <t>Предлагаемая цена участников</t>
  </si>
  <si>
    <t>2-фаза Самарканд области</t>
  </si>
  <si>
    <t>Жомбой</t>
  </si>
  <si>
    <t>подпись</t>
  </si>
  <si>
    <t>Главный бухгалтер</t>
  </si>
  <si>
    <t>Директор ООО "Кишлок Курилиш Инвест" ИК Самаркандского филиала</t>
  </si>
  <si>
    <t>С. Эркинова</t>
  </si>
  <si>
    <t>А. Шукуров</t>
  </si>
  <si>
    <t xml:space="preserve"> Самарканд области (НБ)</t>
  </si>
  <si>
    <t xml:space="preserve"> Самарканд области (ИБ)</t>
  </si>
  <si>
    <t xml:space="preserve">Информация о проведении тендерных торгов по строительству жилья в Самаркандской области на 2015 год </t>
  </si>
  <si>
    <t>Э.Джуматов</t>
  </si>
  <si>
    <t>м2</t>
  </si>
  <si>
    <t>ЧП "Гашсан Лазиз"</t>
  </si>
  <si>
    <t>ЧП "Техно равот"</t>
  </si>
  <si>
    <t>Иштихон</t>
  </si>
  <si>
    <t>ООО "Ургут гишт заводи"</t>
  </si>
  <si>
    <t>№5/Сам/130 19.02.2015 г</t>
  </si>
  <si>
    <t>№5/Сам/131 19.02.2015 г</t>
  </si>
  <si>
    <t>№5/Сам/132 19.02.2015 г</t>
  </si>
  <si>
    <t>№5/Сам/133 19.02.2015 г</t>
  </si>
  <si>
    <t>№5/Сам/134 19.02.2015 г</t>
  </si>
  <si>
    <t>№5/Сам/135 19.02.2015 г</t>
  </si>
  <si>
    <t>№5/Сам/136 19.02.2015 г</t>
  </si>
  <si>
    <t>№5/Сам/138 19.02.2015 г</t>
  </si>
  <si>
    <t>№5/Сам/139 19.02.2015 г</t>
  </si>
  <si>
    <t>№5/Сам/140 19.02.2015 г</t>
  </si>
  <si>
    <t>№5/Сам/141 19.02.2015 г</t>
  </si>
  <si>
    <t>№5/Сам/143 19.02.2015 г</t>
  </si>
  <si>
    <t>№5/Сам/144 19.02.2015 г</t>
  </si>
  <si>
    <t>№5/Сам/145 19.02.2015 г</t>
  </si>
  <si>
    <t>№5/Сам/146 19.02.2015 г</t>
  </si>
  <si>
    <t>№5/Сам/147 19.02.2015 г</t>
  </si>
  <si>
    <t>№5/Сам/148 19.02.2015 г</t>
  </si>
  <si>
    <t>3-фаза Самарканд области</t>
  </si>
  <si>
    <t>Пахтачи</t>
  </si>
  <si>
    <t>Санчикул</t>
  </si>
  <si>
    <t>Сулув</t>
  </si>
  <si>
    <t>Нарпай</t>
  </si>
  <si>
    <t>Тепа</t>
  </si>
  <si>
    <t>Гулистон</t>
  </si>
  <si>
    <t>Нурбулок</t>
  </si>
  <si>
    <t xml:space="preserve">Улус </t>
  </si>
  <si>
    <t>Нуробод</t>
  </si>
  <si>
    <t>Тайлок</t>
  </si>
  <si>
    <t>Сочакипоён</t>
  </si>
  <si>
    <t xml:space="preserve"> Самарканд области (ККБ) (НБ)</t>
  </si>
  <si>
    <t>Дидан</t>
  </si>
  <si>
    <t>Халкобод</t>
  </si>
  <si>
    <t>Корасийрак</t>
  </si>
  <si>
    <t>№876-14 (изм) 8.01.2015 г</t>
  </si>
  <si>
    <t>№872-14 (изм) 8.01.2015 г</t>
  </si>
  <si>
    <t>ЧСРСП "Беш Кахрамон БАО"</t>
  </si>
  <si>
    <t>СРСП "Жумабозор таъмир мантаж"</t>
  </si>
  <si>
    <t>№869-14 (изм) 9.01.2015 г</t>
  </si>
  <si>
    <t>№870-14 (изм) 9.01.2015 г</t>
  </si>
  <si>
    <t>Хайрабод</t>
  </si>
  <si>
    <t>Мисит</t>
  </si>
  <si>
    <t>Косагарон</t>
  </si>
  <si>
    <t>И.Шоир</t>
  </si>
  <si>
    <t>№873-14 (изм) 9.01.2015 г</t>
  </si>
  <si>
    <t>№874-14 (изм) 9.01.2015 г</t>
  </si>
  <si>
    <t>№889-14 (изм) 9.01.2015 г</t>
  </si>
  <si>
    <t>№890-14 (изм) 9.01.2015 г</t>
  </si>
  <si>
    <t>Сочакиболо</t>
  </si>
  <si>
    <t>№892-14 (изм) 9.01.2015 г</t>
  </si>
  <si>
    <t>ЧП "Жомбой Кафолат Курилиш"</t>
  </si>
  <si>
    <t>ЧПП "Файз"</t>
  </si>
  <si>
    <t>ЧП "Зирабулок Унверсал сервис"</t>
  </si>
  <si>
    <t>ООО "Навоий Курилиш Таъмир"</t>
  </si>
  <si>
    <t>ООО "Кахрамон Дизайн"</t>
  </si>
  <si>
    <t>ООО "Тайлок Унверсал стандарт строй"</t>
  </si>
  <si>
    <t>ЧП "Нарпай мантаж курилиш"</t>
  </si>
  <si>
    <t>ДП "3-курилиш поезди"</t>
  </si>
  <si>
    <t>ЧП "Нарпай стандарт курилиш"</t>
  </si>
  <si>
    <t>ООО "Бобохужа"</t>
  </si>
  <si>
    <t>ООО "Сувиншоаткурилиш"</t>
  </si>
  <si>
    <t>ЧП "Нарпай самстрой"</t>
  </si>
  <si>
    <t>ООО "Ургут Курилиш Дизайн"</t>
  </si>
  <si>
    <t>ООО "Самарканд Бест Десинг"</t>
  </si>
  <si>
    <t>ЧП "Амон бобо люкс"</t>
  </si>
  <si>
    <t>СРСПП "Парвиз унверсал курилиш"</t>
  </si>
  <si>
    <t>ЧП "Иштихон Курилиш Сервис"</t>
  </si>
  <si>
    <t>ЧФ "Нарзитош Маматова"</t>
  </si>
  <si>
    <t>ПП "Озоджон Элегант строй"</t>
  </si>
  <si>
    <t>ЧП "Мохли окила"</t>
  </si>
  <si>
    <t>ИТКПК "Таъмир сервис тайлок"</t>
  </si>
  <si>
    <t>ООО "Сам механик кучма карвон"</t>
  </si>
  <si>
    <t>ООО "Сохтуман азиз"</t>
  </si>
  <si>
    <t>ЧП "Парвиз курилиш инвест"</t>
  </si>
  <si>
    <t>ЧП "Толиб бобо АКТ"</t>
  </si>
  <si>
    <t>ЧП "Курилиш Тежам Сервис"</t>
  </si>
  <si>
    <t>ЧП "Шахоббек курувчи"</t>
  </si>
  <si>
    <t>ЧП "Олий техник"</t>
  </si>
  <si>
    <t>ЧСРСП ""Пастдаргом сифат курилиш"</t>
  </si>
  <si>
    <t>ИМПХК "Нурмон курилиш савдо"</t>
  </si>
  <si>
    <t>ЧП "Меъмор ШАШ"</t>
  </si>
  <si>
    <t>ООО "Зирабулок Тажриба синов зоводи"</t>
  </si>
  <si>
    <t>ЧП "Октош машхураси"</t>
  </si>
  <si>
    <t>ООО "Ал замин курувчи ХБО"</t>
  </si>
  <si>
    <t xml:space="preserve"> Самарканд области </t>
  </si>
  <si>
    <t xml:space="preserve">Пастдаргом </t>
  </si>
  <si>
    <t>Гўзалкент</t>
  </si>
  <si>
    <t>Шейхларкент</t>
  </si>
  <si>
    <t>Булунғур</t>
  </si>
  <si>
    <t>Каттакўрғон</t>
  </si>
  <si>
    <t>Қушробод</t>
  </si>
  <si>
    <t>Янгихаёт</t>
  </si>
  <si>
    <t>Пайариқ</t>
  </si>
  <si>
    <t>2-х ком.</t>
  </si>
  <si>
    <t>3-х ком.</t>
  </si>
  <si>
    <t xml:space="preserve">4-х этажные 3 подъездный 24 кв дом </t>
  </si>
  <si>
    <t xml:space="preserve">5-х этажные 3 подъездный 30 кв дом </t>
  </si>
  <si>
    <t>Каттакушлок</t>
  </si>
  <si>
    <t>Мехнатобод</t>
  </si>
  <si>
    <t>Мадраса</t>
  </si>
  <si>
    <t>Навруз</t>
  </si>
  <si>
    <t>Булокбоши</t>
  </si>
  <si>
    <t>Корасув</t>
  </si>
  <si>
    <t>Самарқанд ш</t>
  </si>
  <si>
    <t xml:space="preserve">Информация о проведении тендерных торгов по строительству жилья в Самаркандской области на 2020 год </t>
  </si>
  <si>
    <t>О.Махмудов</t>
  </si>
  <si>
    <t>МО</t>
  </si>
  <si>
    <t>МО.МГ</t>
  </si>
  <si>
    <t>ИИБ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</si>
</sst>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"/>
    <numFmt numFmtId="165" formatCode="0.0"/>
    <numFmt numFmtId="166" formatCode="#,##0.000"/>
    <numFmt numFmtId="167" formatCode="_-* #,##0.000_р_._-;\-* #,##0.0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2" fillId="0" borderId="0"/>
    <xf numFmtId="9" fontId="9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7" fontId="3" fillId="0" borderId="1" xfId="8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" fontId="16" fillId="0" borderId="1" xfId="5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</cellXfs>
  <cellStyles count="9">
    <cellStyle name="_Инф о Дт Кт 10г" xfId="1"/>
    <cellStyle name="_Список подрядч на 2011 ," xfId="2"/>
    <cellStyle name="_Точный расчет на потреб 2010г" xfId="3"/>
    <cellStyle name="_Точный расчет на потребность 09г" xfId="4"/>
    <cellStyle name="Обычный" xfId="0" builtinId="0"/>
    <cellStyle name="Обычный 2" xfId="5"/>
    <cellStyle name="Обычный 3" xfId="6"/>
    <cellStyle name="Процентный 2" xfId="7"/>
    <cellStyle name="Финансовый" xfId="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25"/>
  <sheetViews>
    <sheetView tabSelected="1" view="pageBreakPreview" zoomScaleSheetLayoutView="100" workbookViewId="0">
      <pane xSplit="5" ySplit="5" topLeftCell="F6" activePane="bottomRight" state="frozen"/>
      <selection pane="topRight" activeCell="F1" sqref="F1"/>
      <selection pane="bottomLeft" activeCell="A7" sqref="A7"/>
      <selection pane="bottomRight" sqref="A1:M25"/>
    </sheetView>
  </sheetViews>
  <sheetFormatPr defaultColWidth="11" defaultRowHeight="12.75" x14ac:dyDescent="0.25"/>
  <cols>
    <col min="1" max="1" width="3.85546875" style="35" customWidth="1"/>
    <col min="2" max="2" width="6.28515625" style="35" customWidth="1"/>
    <col min="3" max="3" width="14.7109375" style="35" customWidth="1"/>
    <col min="4" max="4" width="18.28515625" style="35" customWidth="1"/>
    <col min="5" max="5" width="15.85546875" style="35" customWidth="1"/>
    <col min="6" max="6" width="10" style="35" customWidth="1"/>
    <col min="7" max="10" width="7.5703125" style="35" customWidth="1"/>
    <col min="11" max="11" width="11.7109375" style="35" hidden="1" customWidth="1"/>
    <col min="12" max="12" width="16.42578125" style="1" hidden="1" customWidth="1"/>
    <col min="13" max="13" width="17.5703125" style="1" hidden="1" customWidth="1"/>
    <col min="14" max="16384" width="11" style="1"/>
  </cols>
  <sheetData>
    <row r="1" spans="1:13" ht="39.75" customHeight="1" x14ac:dyDescent="0.25">
      <c r="A1" s="89" t="s">
        <v>143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6" hidden="1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M2" s="77"/>
    </row>
    <row r="3" spans="1:13" ht="15" customHeight="1" x14ac:dyDescent="0.25">
      <c r="A3" s="90" t="s">
        <v>1</v>
      </c>
      <c r="B3" s="90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7</v>
      </c>
      <c r="H3" s="90"/>
      <c r="I3" s="90"/>
      <c r="J3" s="90"/>
      <c r="K3" s="90" t="s">
        <v>8</v>
      </c>
      <c r="L3" s="86" t="s">
        <v>9</v>
      </c>
      <c r="M3" s="86" t="s">
        <v>10</v>
      </c>
    </row>
    <row r="4" spans="1:13" ht="48.75" customHeight="1" x14ac:dyDescent="0.25">
      <c r="A4" s="90"/>
      <c r="B4" s="90"/>
      <c r="C4" s="90"/>
      <c r="D4" s="90"/>
      <c r="E4" s="90"/>
      <c r="F4" s="90"/>
      <c r="G4" s="92" t="s">
        <v>134</v>
      </c>
      <c r="H4" s="93"/>
      <c r="I4" s="90" t="s">
        <v>135</v>
      </c>
      <c r="J4" s="90"/>
      <c r="K4" s="90"/>
      <c r="L4" s="87"/>
      <c r="M4" s="87"/>
    </row>
    <row r="5" spans="1:13" ht="45" customHeight="1" x14ac:dyDescent="0.25">
      <c r="A5" s="90"/>
      <c r="B5" s="90"/>
      <c r="C5" s="90"/>
      <c r="D5" s="90"/>
      <c r="E5" s="90"/>
      <c r="F5" s="90"/>
      <c r="G5" s="75" t="s">
        <v>132</v>
      </c>
      <c r="H5" s="75" t="s">
        <v>133</v>
      </c>
      <c r="I5" s="75" t="s">
        <v>132</v>
      </c>
      <c r="J5" s="75" t="s">
        <v>133</v>
      </c>
      <c r="K5" s="90"/>
      <c r="L5" s="88"/>
      <c r="M5" s="88"/>
    </row>
    <row r="6" spans="1:13" ht="34.5" customHeight="1" x14ac:dyDescent="0.25">
      <c r="A6" s="75"/>
      <c r="B6" s="90" t="s">
        <v>123</v>
      </c>
      <c r="C6" s="90"/>
      <c r="D6" s="90"/>
      <c r="E6" s="75"/>
      <c r="F6" s="78">
        <f t="shared" ref="F6:K6" si="0">+SUM(F7:F25)</f>
        <v>474</v>
      </c>
      <c r="G6" s="78">
        <f t="shared" si="0"/>
        <v>192</v>
      </c>
      <c r="H6" s="78">
        <f t="shared" si="0"/>
        <v>192</v>
      </c>
      <c r="I6" s="78">
        <f t="shared" si="0"/>
        <v>45</v>
      </c>
      <c r="J6" s="78">
        <f t="shared" si="0"/>
        <v>45</v>
      </c>
      <c r="K6" s="73">
        <f t="shared" si="0"/>
        <v>22609.799999999996</v>
      </c>
      <c r="L6" s="72">
        <f>+SUM(L7:L25)</f>
        <v>75020743.333999977</v>
      </c>
      <c r="M6" s="72">
        <f>+SUM(M7:M25)</f>
        <v>73420494.751000002</v>
      </c>
    </row>
    <row r="7" spans="1:13" ht="25.5" customHeight="1" x14ac:dyDescent="0.25">
      <c r="A7" s="7">
        <v>1</v>
      </c>
      <c r="B7" s="79">
        <v>89</v>
      </c>
      <c r="C7" s="7" t="s">
        <v>124</v>
      </c>
      <c r="D7" s="7"/>
      <c r="E7" s="7" t="s">
        <v>125</v>
      </c>
      <c r="F7" s="80">
        <f t="shared" ref="F7:F25" si="1">SUM(G7:J7)</f>
        <v>24</v>
      </c>
      <c r="G7" s="81">
        <v>12</v>
      </c>
      <c r="H7" s="81">
        <v>12</v>
      </c>
      <c r="I7" s="81"/>
      <c r="J7" s="81"/>
      <c r="K7" s="82">
        <f>+G7*42.6+H7*52.8</f>
        <v>1144.8</v>
      </c>
      <c r="L7" s="83">
        <f>7462005.94/2</f>
        <v>3731002.97</v>
      </c>
      <c r="M7" s="83">
        <v>3588744.929</v>
      </c>
    </row>
    <row r="8" spans="1:13" ht="25.5" customHeight="1" x14ac:dyDescent="0.25">
      <c r="A8" s="7">
        <v>2</v>
      </c>
      <c r="B8" s="79">
        <v>90</v>
      </c>
      <c r="C8" s="7" t="s">
        <v>124</v>
      </c>
      <c r="D8" s="7"/>
      <c r="E8" s="7" t="s">
        <v>125</v>
      </c>
      <c r="F8" s="80">
        <f t="shared" si="1"/>
        <v>24</v>
      </c>
      <c r="G8" s="81">
        <v>12</v>
      </c>
      <c r="H8" s="81">
        <v>12</v>
      </c>
      <c r="I8" s="81"/>
      <c r="J8" s="81"/>
      <c r="K8" s="82">
        <f t="shared" ref="K8:K22" si="2">+G8*42.6+H8*52.8</f>
        <v>1144.8</v>
      </c>
      <c r="L8" s="83">
        <f>7462005.94/2</f>
        <v>3731002.97</v>
      </c>
      <c r="M8" s="83">
        <v>3513699.4350000001</v>
      </c>
    </row>
    <row r="9" spans="1:13" s="22" customFormat="1" ht="25.5" customHeight="1" x14ac:dyDescent="0.25">
      <c r="A9" s="7">
        <v>3</v>
      </c>
      <c r="B9" s="79">
        <v>103</v>
      </c>
      <c r="C9" s="7" t="s">
        <v>25</v>
      </c>
      <c r="D9" s="74"/>
      <c r="E9" s="74" t="s">
        <v>136</v>
      </c>
      <c r="F9" s="80">
        <f t="shared" si="1"/>
        <v>24</v>
      </c>
      <c r="G9" s="81">
        <v>12</v>
      </c>
      <c r="H9" s="81">
        <v>12</v>
      </c>
      <c r="I9" s="81"/>
      <c r="J9" s="81"/>
      <c r="K9" s="82">
        <f t="shared" si="2"/>
        <v>1144.8</v>
      </c>
      <c r="L9" s="83">
        <f t="shared" ref="L9:L16" si="3">7462005.94/2</f>
        <v>3731002.97</v>
      </c>
      <c r="M9" s="84">
        <v>3629720.4929999998</v>
      </c>
    </row>
    <row r="10" spans="1:13" s="22" customFormat="1" ht="25.5" customHeight="1" x14ac:dyDescent="0.25">
      <c r="A10" s="7">
        <v>4</v>
      </c>
      <c r="B10" s="79">
        <v>104</v>
      </c>
      <c r="C10" s="7" t="s">
        <v>25</v>
      </c>
      <c r="D10" s="74"/>
      <c r="E10" s="74" t="s">
        <v>136</v>
      </c>
      <c r="F10" s="80">
        <f t="shared" si="1"/>
        <v>24</v>
      </c>
      <c r="G10" s="81">
        <v>12</v>
      </c>
      <c r="H10" s="81">
        <v>12</v>
      </c>
      <c r="I10" s="81"/>
      <c r="J10" s="81"/>
      <c r="K10" s="82">
        <f t="shared" si="2"/>
        <v>1144.8</v>
      </c>
      <c r="L10" s="83">
        <f t="shared" si="3"/>
        <v>3731002.97</v>
      </c>
      <c r="M10" s="83">
        <v>3680386.6749999998</v>
      </c>
    </row>
    <row r="11" spans="1:13" s="25" customFormat="1" ht="25.5" customHeight="1" x14ac:dyDescent="0.25">
      <c r="A11" s="7">
        <v>5</v>
      </c>
      <c r="B11" s="79">
        <v>93</v>
      </c>
      <c r="C11" s="7" t="s">
        <v>61</v>
      </c>
      <c r="D11" s="74"/>
      <c r="E11" s="74" t="s">
        <v>61</v>
      </c>
      <c r="F11" s="80">
        <f t="shared" si="1"/>
        <v>24</v>
      </c>
      <c r="G11" s="81">
        <v>12</v>
      </c>
      <c r="H11" s="81">
        <v>12</v>
      </c>
      <c r="I11" s="81"/>
      <c r="J11" s="81"/>
      <c r="K11" s="82">
        <f t="shared" si="2"/>
        <v>1144.8</v>
      </c>
      <c r="L11" s="83">
        <f t="shared" si="3"/>
        <v>3731002.97</v>
      </c>
      <c r="M11" s="83">
        <v>3723844.503</v>
      </c>
    </row>
    <row r="12" spans="1:13" s="25" customFormat="1" ht="25.5" customHeight="1" x14ac:dyDescent="0.25">
      <c r="A12" s="7">
        <v>6</v>
      </c>
      <c r="B12" s="79">
        <v>94</v>
      </c>
      <c r="C12" s="7" t="s">
        <v>61</v>
      </c>
      <c r="D12" s="74"/>
      <c r="E12" s="74" t="s">
        <v>61</v>
      </c>
      <c r="F12" s="80">
        <f t="shared" si="1"/>
        <v>24</v>
      </c>
      <c r="G12" s="81">
        <v>12</v>
      </c>
      <c r="H12" s="81">
        <v>12</v>
      </c>
      <c r="I12" s="81"/>
      <c r="J12" s="81"/>
      <c r="K12" s="82">
        <f t="shared" si="2"/>
        <v>1144.8</v>
      </c>
      <c r="L12" s="83">
        <f t="shared" si="3"/>
        <v>3731002.97</v>
      </c>
      <c r="M12" s="83">
        <v>3667780.1170000001</v>
      </c>
    </row>
    <row r="13" spans="1:13" ht="25.5" customHeight="1" x14ac:dyDescent="0.25">
      <c r="A13" s="7">
        <v>7</v>
      </c>
      <c r="B13" s="79">
        <v>91</v>
      </c>
      <c r="C13" s="7" t="s">
        <v>66</v>
      </c>
      <c r="D13" s="7"/>
      <c r="E13" s="74" t="s">
        <v>139</v>
      </c>
      <c r="F13" s="80">
        <f>SUM(G13:J13)</f>
        <v>24</v>
      </c>
      <c r="G13" s="81">
        <v>12</v>
      </c>
      <c r="H13" s="81">
        <v>12</v>
      </c>
      <c r="I13" s="81"/>
      <c r="J13" s="81"/>
      <c r="K13" s="82">
        <f>+G13*42.6+H13*52.8</f>
        <v>1144.8</v>
      </c>
      <c r="L13" s="85">
        <v>3731002.97</v>
      </c>
      <c r="M13" s="84">
        <v>3653996.497</v>
      </c>
    </row>
    <row r="14" spans="1:13" ht="25.5" customHeight="1" x14ac:dyDescent="0.25">
      <c r="A14" s="7">
        <v>8</v>
      </c>
      <c r="B14" s="79">
        <v>95</v>
      </c>
      <c r="C14" s="7" t="s">
        <v>38</v>
      </c>
      <c r="D14" s="7"/>
      <c r="E14" s="7" t="s">
        <v>126</v>
      </c>
      <c r="F14" s="80">
        <f t="shared" si="1"/>
        <v>24</v>
      </c>
      <c r="G14" s="81">
        <v>12</v>
      </c>
      <c r="H14" s="81">
        <v>12</v>
      </c>
      <c r="I14" s="81"/>
      <c r="J14" s="81"/>
      <c r="K14" s="82">
        <f t="shared" si="2"/>
        <v>1144.8</v>
      </c>
      <c r="L14" s="83">
        <f t="shared" si="3"/>
        <v>3731002.97</v>
      </c>
      <c r="M14" s="83">
        <v>3727555</v>
      </c>
    </row>
    <row r="15" spans="1:13" ht="25.5" customHeight="1" x14ac:dyDescent="0.25">
      <c r="A15" s="7">
        <v>9</v>
      </c>
      <c r="B15" s="79">
        <v>96</v>
      </c>
      <c r="C15" s="7" t="s">
        <v>38</v>
      </c>
      <c r="D15" s="7"/>
      <c r="E15" s="7" t="s">
        <v>126</v>
      </c>
      <c r="F15" s="80">
        <f t="shared" si="1"/>
        <v>24</v>
      </c>
      <c r="G15" s="81">
        <v>12</v>
      </c>
      <c r="H15" s="81">
        <v>12</v>
      </c>
      <c r="I15" s="81"/>
      <c r="J15" s="81"/>
      <c r="K15" s="82">
        <f t="shared" si="2"/>
        <v>1144.8</v>
      </c>
      <c r="L15" s="83">
        <f t="shared" si="3"/>
        <v>3731002.97</v>
      </c>
      <c r="M15" s="83">
        <v>3719615.1690000002</v>
      </c>
    </row>
    <row r="16" spans="1:13" s="3" customFormat="1" ht="25.5" customHeight="1" x14ac:dyDescent="0.25">
      <c r="A16" s="7">
        <v>10</v>
      </c>
      <c r="B16" s="79">
        <v>92</v>
      </c>
      <c r="C16" s="7" t="s">
        <v>127</v>
      </c>
      <c r="D16" s="7"/>
      <c r="E16" s="74" t="s">
        <v>137</v>
      </c>
      <c r="F16" s="80">
        <f t="shared" si="1"/>
        <v>24</v>
      </c>
      <c r="G16" s="81">
        <v>12</v>
      </c>
      <c r="H16" s="81">
        <v>12</v>
      </c>
      <c r="I16" s="81"/>
      <c r="J16" s="81"/>
      <c r="K16" s="82">
        <f t="shared" si="2"/>
        <v>1144.8</v>
      </c>
      <c r="L16" s="83">
        <f t="shared" si="3"/>
        <v>3731002.97</v>
      </c>
      <c r="M16" s="83">
        <v>3442924.5109999999</v>
      </c>
    </row>
    <row r="17" spans="1:13" s="3" customFormat="1" ht="25.5" customHeight="1" x14ac:dyDescent="0.25">
      <c r="A17" s="7">
        <v>11</v>
      </c>
      <c r="B17" s="79">
        <v>97</v>
      </c>
      <c r="C17" s="7" t="s">
        <v>128</v>
      </c>
      <c r="D17" s="7"/>
      <c r="E17" s="74" t="s">
        <v>144</v>
      </c>
      <c r="F17" s="80">
        <f t="shared" si="1"/>
        <v>24</v>
      </c>
      <c r="G17" s="81">
        <v>12</v>
      </c>
      <c r="H17" s="81">
        <v>12</v>
      </c>
      <c r="I17" s="81"/>
      <c r="J17" s="81"/>
      <c r="K17" s="82">
        <f t="shared" si="2"/>
        <v>1144.8</v>
      </c>
      <c r="L17" s="85">
        <v>3731002.97</v>
      </c>
      <c r="M17" s="83">
        <v>3624496.0320000001</v>
      </c>
    </row>
    <row r="18" spans="1:13" s="3" customFormat="1" ht="25.5" customHeight="1" x14ac:dyDescent="0.25">
      <c r="A18" s="7">
        <v>12</v>
      </c>
      <c r="B18" s="79">
        <v>98</v>
      </c>
      <c r="C18" s="7" t="s">
        <v>128</v>
      </c>
      <c r="D18" s="7"/>
      <c r="E18" s="74" t="s">
        <v>138</v>
      </c>
      <c r="F18" s="80">
        <f t="shared" si="1"/>
        <v>24</v>
      </c>
      <c r="G18" s="81">
        <v>12</v>
      </c>
      <c r="H18" s="81">
        <v>12</v>
      </c>
      <c r="I18" s="81"/>
      <c r="J18" s="81"/>
      <c r="K18" s="82">
        <f t="shared" si="2"/>
        <v>1144.8</v>
      </c>
      <c r="L18" s="85">
        <v>3731002.97</v>
      </c>
      <c r="M18" s="83">
        <v>3622816.4709999999</v>
      </c>
    </row>
    <row r="19" spans="1:13" ht="25.5" customHeight="1" x14ac:dyDescent="0.25">
      <c r="A19" s="7">
        <v>13</v>
      </c>
      <c r="B19" s="79">
        <v>99</v>
      </c>
      <c r="C19" s="7" t="s">
        <v>129</v>
      </c>
      <c r="D19" s="7"/>
      <c r="E19" s="74" t="s">
        <v>140</v>
      </c>
      <c r="F19" s="80">
        <f t="shared" si="1"/>
        <v>24</v>
      </c>
      <c r="G19" s="81">
        <v>12</v>
      </c>
      <c r="H19" s="81">
        <v>12</v>
      </c>
      <c r="I19" s="81"/>
      <c r="J19" s="81"/>
      <c r="K19" s="82">
        <f t="shared" si="2"/>
        <v>1144.8</v>
      </c>
      <c r="L19" s="85">
        <v>3731002.97</v>
      </c>
      <c r="M19" s="83">
        <v>3725579.98</v>
      </c>
    </row>
    <row r="20" spans="1:13" ht="25.5" customHeight="1" x14ac:dyDescent="0.25">
      <c r="A20" s="7">
        <v>14</v>
      </c>
      <c r="B20" s="79">
        <v>100</v>
      </c>
      <c r="C20" s="7" t="s">
        <v>131</v>
      </c>
      <c r="D20" s="7"/>
      <c r="E20" s="74" t="s">
        <v>130</v>
      </c>
      <c r="F20" s="80">
        <f t="shared" si="1"/>
        <v>24</v>
      </c>
      <c r="G20" s="81">
        <v>12</v>
      </c>
      <c r="H20" s="81">
        <v>12</v>
      </c>
      <c r="I20" s="81"/>
      <c r="J20" s="81"/>
      <c r="K20" s="82">
        <f t="shared" si="2"/>
        <v>1144.8</v>
      </c>
      <c r="L20" s="85">
        <f>11193008.91/3</f>
        <v>3731002.97</v>
      </c>
      <c r="M20" s="83">
        <v>3712698.5970000001</v>
      </c>
    </row>
    <row r="21" spans="1:13" ht="25.5" customHeight="1" x14ac:dyDescent="0.25">
      <c r="A21" s="7">
        <v>15</v>
      </c>
      <c r="B21" s="79">
        <v>101</v>
      </c>
      <c r="C21" s="7" t="s">
        <v>131</v>
      </c>
      <c r="D21" s="7"/>
      <c r="E21" s="74" t="s">
        <v>130</v>
      </c>
      <c r="F21" s="80">
        <f t="shared" si="1"/>
        <v>24</v>
      </c>
      <c r="G21" s="81">
        <v>12</v>
      </c>
      <c r="H21" s="81">
        <v>12</v>
      </c>
      <c r="I21" s="81"/>
      <c r="J21" s="81"/>
      <c r="K21" s="82">
        <f t="shared" si="2"/>
        <v>1144.8</v>
      </c>
      <c r="L21" s="85">
        <f t="shared" ref="L21:L22" si="4">11193008.91/3</f>
        <v>3731002.97</v>
      </c>
      <c r="M21" s="83">
        <v>3651822.2119999998</v>
      </c>
    </row>
    <row r="22" spans="1:13" ht="25.5" customHeight="1" x14ac:dyDescent="0.25">
      <c r="A22" s="7">
        <v>16</v>
      </c>
      <c r="B22" s="79">
        <v>102</v>
      </c>
      <c r="C22" s="7" t="s">
        <v>131</v>
      </c>
      <c r="D22" s="7"/>
      <c r="E22" s="74" t="s">
        <v>130</v>
      </c>
      <c r="F22" s="80">
        <f t="shared" si="1"/>
        <v>24</v>
      </c>
      <c r="G22" s="81">
        <v>12</v>
      </c>
      <c r="H22" s="81">
        <v>12</v>
      </c>
      <c r="I22" s="81"/>
      <c r="J22" s="81"/>
      <c r="K22" s="82">
        <f t="shared" si="2"/>
        <v>1144.8</v>
      </c>
      <c r="L22" s="85">
        <f t="shared" si="4"/>
        <v>3731002.97</v>
      </c>
      <c r="M22" s="83">
        <v>3692697.8739999998</v>
      </c>
    </row>
    <row r="23" spans="1:13" ht="25.5" customHeight="1" x14ac:dyDescent="0.25">
      <c r="A23" s="7">
        <v>17</v>
      </c>
      <c r="B23" s="79">
        <v>218</v>
      </c>
      <c r="C23" s="7" t="s">
        <v>142</v>
      </c>
      <c r="D23" s="7" t="s">
        <v>145</v>
      </c>
      <c r="E23" s="74" t="s">
        <v>141</v>
      </c>
      <c r="F23" s="80">
        <f t="shared" si="1"/>
        <v>30</v>
      </c>
      <c r="G23" s="81"/>
      <c r="H23" s="81"/>
      <c r="I23" s="81">
        <v>15</v>
      </c>
      <c r="J23" s="81">
        <v>15</v>
      </c>
      <c r="K23" s="82">
        <f>+I23*42.6+J23*52.8</f>
        <v>1431</v>
      </c>
      <c r="L23" s="85">
        <v>5108231.9380000001</v>
      </c>
      <c r="M23" s="83">
        <v>5075820.4519999996</v>
      </c>
    </row>
    <row r="24" spans="1:13" ht="25.5" customHeight="1" x14ac:dyDescent="0.25">
      <c r="A24" s="7">
        <v>18</v>
      </c>
      <c r="B24" s="79">
        <v>219</v>
      </c>
      <c r="C24" s="7" t="s">
        <v>142</v>
      </c>
      <c r="D24" s="7" t="s">
        <v>146</v>
      </c>
      <c r="E24" s="74" t="s">
        <v>141</v>
      </c>
      <c r="F24" s="80">
        <f t="shared" si="1"/>
        <v>30</v>
      </c>
      <c r="G24" s="81"/>
      <c r="H24" s="81"/>
      <c r="I24" s="81">
        <v>15</v>
      </c>
      <c r="J24" s="81">
        <v>15</v>
      </c>
      <c r="K24" s="82">
        <f t="shared" ref="K24:K25" si="5">+I24*42.6+J24*52.8</f>
        <v>1431</v>
      </c>
      <c r="L24" s="85">
        <v>5108231.9380000001</v>
      </c>
      <c r="M24" s="83">
        <v>5075576.3600000003</v>
      </c>
    </row>
    <row r="25" spans="1:13" ht="25.5" customHeight="1" x14ac:dyDescent="0.25">
      <c r="A25" s="7">
        <v>19</v>
      </c>
      <c r="B25" s="79">
        <v>220</v>
      </c>
      <c r="C25" s="7" t="s">
        <v>142</v>
      </c>
      <c r="D25" s="7" t="s">
        <v>147</v>
      </c>
      <c r="E25" s="74" t="s">
        <v>141</v>
      </c>
      <c r="F25" s="80">
        <f t="shared" si="1"/>
        <v>30</v>
      </c>
      <c r="G25" s="81"/>
      <c r="H25" s="81"/>
      <c r="I25" s="81">
        <v>15</v>
      </c>
      <c r="J25" s="81">
        <v>15</v>
      </c>
      <c r="K25" s="82">
        <f t="shared" si="5"/>
        <v>1431</v>
      </c>
      <c r="L25" s="85">
        <v>5108231.9380000001</v>
      </c>
      <c r="M25" s="83">
        <v>4890719.4440000001</v>
      </c>
    </row>
  </sheetData>
  <mergeCells count="14">
    <mergeCell ref="B6:D6"/>
    <mergeCell ref="G4:H4"/>
    <mergeCell ref="I4:J4"/>
    <mergeCell ref="M3:M5"/>
    <mergeCell ref="A1:M1"/>
    <mergeCell ref="A3:A5"/>
    <mergeCell ref="B3:B5"/>
    <mergeCell ref="C3:C5"/>
    <mergeCell ref="D3:D5"/>
    <mergeCell ref="E3:E5"/>
    <mergeCell ref="F3:F5"/>
    <mergeCell ref="G3:J3"/>
    <mergeCell ref="K3:K5"/>
    <mergeCell ref="L3:L5"/>
  </mergeCells>
  <pageMargins left="0.35433070866141736" right="0.19685039370078741" top="0.19685039370078741" bottom="0.19685039370078741" header="0.31496062992125984" footer="0.23622047244094491"/>
  <pageSetup paperSize="9" scale="76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BQ73"/>
  <sheetViews>
    <sheetView view="pageBreakPreview" topLeftCell="A28" zoomScaleSheetLayoutView="100" workbookViewId="0">
      <selection activeCell="O29" sqref="O29"/>
    </sheetView>
  </sheetViews>
  <sheetFormatPr defaultColWidth="11" defaultRowHeight="12.75" x14ac:dyDescent="0.25"/>
  <cols>
    <col min="1" max="1" width="3.85546875" style="35" customWidth="1"/>
    <col min="2" max="2" width="5" style="35" customWidth="1"/>
    <col min="3" max="3" width="10.42578125" style="35" customWidth="1"/>
    <col min="4" max="4" width="12.140625" style="35" customWidth="1"/>
    <col min="5" max="5" width="11.5703125" style="35" customWidth="1"/>
    <col min="6" max="6" width="7.42578125" style="35" customWidth="1"/>
    <col min="7" max="8" width="6" style="35" customWidth="1"/>
    <col min="9" max="9" width="4.85546875" style="35" customWidth="1"/>
    <col min="10" max="10" width="8.28515625" style="35" customWidth="1"/>
    <col min="11" max="11" width="9.5703125" style="35" hidden="1" customWidth="1"/>
    <col min="12" max="12" width="9.5703125" style="3" hidden="1" customWidth="1"/>
    <col min="13" max="13" width="11.5703125" style="1" hidden="1" customWidth="1"/>
    <col min="14" max="14" width="14.42578125" style="1" hidden="1" customWidth="1"/>
    <col min="15" max="15" width="13.42578125" style="1" customWidth="1"/>
    <col min="16" max="16" width="11.140625" style="1" hidden="1" customWidth="1"/>
    <col min="17" max="17" width="34.7109375" style="1" customWidth="1"/>
    <col min="18" max="18" width="12.140625" style="1" hidden="1" customWidth="1"/>
    <col min="19" max="19" width="17" style="1" customWidth="1"/>
    <col min="20" max="20" width="12.42578125" style="1" hidden="1" customWidth="1"/>
    <col min="21" max="23" width="0" style="1" hidden="1" customWidth="1"/>
    <col min="24" max="24" width="12.85546875" style="1" hidden="1" customWidth="1"/>
    <col min="25" max="25" width="5" style="35" hidden="1" customWidth="1"/>
    <col min="26" max="26" width="11.42578125" style="1" hidden="1" customWidth="1"/>
    <col min="27" max="27" width="11.5703125" style="1" hidden="1" customWidth="1"/>
    <col min="28" max="29" width="11.140625" style="1" hidden="1" customWidth="1"/>
    <col min="30" max="63" width="0" style="1" hidden="1" customWidth="1"/>
    <col min="64" max="64" width="11" style="1" customWidth="1"/>
    <col min="65" max="68" width="11" style="1"/>
    <col min="69" max="70" width="0" style="1" hidden="1" customWidth="1"/>
    <col min="71" max="16384" width="11" style="1"/>
  </cols>
  <sheetData>
    <row r="2" spans="1:69" ht="15" customHeight="1" x14ac:dyDescent="0.25">
      <c r="A2" s="103" t="s">
        <v>33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68"/>
      <c r="S2" s="68"/>
      <c r="Y2" s="1"/>
    </row>
    <row r="3" spans="1:69" ht="14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S3" s="1" t="s">
        <v>0</v>
      </c>
      <c r="Y3" s="2"/>
    </row>
    <row r="4" spans="1:69" ht="15" customHeight="1" x14ac:dyDescent="0.25">
      <c r="A4" s="90" t="s">
        <v>1</v>
      </c>
      <c r="B4" s="90" t="s">
        <v>2</v>
      </c>
      <c r="C4" s="90" t="s">
        <v>3</v>
      </c>
      <c r="D4" s="90" t="s">
        <v>4</v>
      </c>
      <c r="E4" s="90" t="s">
        <v>5</v>
      </c>
      <c r="F4" s="90" t="s">
        <v>6</v>
      </c>
      <c r="G4" s="90" t="s">
        <v>7</v>
      </c>
      <c r="H4" s="90"/>
      <c r="I4" s="90"/>
      <c r="J4" s="90" t="s">
        <v>8</v>
      </c>
      <c r="K4" s="5"/>
      <c r="L4" s="5"/>
      <c r="M4" s="5"/>
      <c r="N4" s="86" t="s">
        <v>9</v>
      </c>
      <c r="O4" s="86" t="s">
        <v>10</v>
      </c>
      <c r="P4" s="86" t="s">
        <v>11</v>
      </c>
      <c r="Q4" s="90" t="s">
        <v>12</v>
      </c>
      <c r="R4" s="90" t="s">
        <v>13</v>
      </c>
      <c r="S4" s="90" t="s">
        <v>14</v>
      </c>
      <c r="T4" s="90" t="s">
        <v>15</v>
      </c>
      <c r="U4" s="90" t="s">
        <v>16</v>
      </c>
      <c r="V4" s="90" t="s">
        <v>17</v>
      </c>
      <c r="W4" s="90" t="s">
        <v>18</v>
      </c>
      <c r="X4" s="90" t="s">
        <v>19</v>
      </c>
      <c r="Y4" s="90" t="s">
        <v>2</v>
      </c>
      <c r="BM4" s="102" t="s">
        <v>35</v>
      </c>
      <c r="BN4" s="102"/>
      <c r="BO4" s="102"/>
    </row>
    <row r="5" spans="1:69" ht="51" customHeight="1" x14ac:dyDescent="0.25">
      <c r="A5" s="90"/>
      <c r="B5" s="90"/>
      <c r="C5" s="90"/>
      <c r="D5" s="90"/>
      <c r="E5" s="90"/>
      <c r="F5" s="90"/>
      <c r="G5" s="4" t="s">
        <v>20</v>
      </c>
      <c r="H5" s="4" t="s">
        <v>21</v>
      </c>
      <c r="I5" s="4" t="s">
        <v>22</v>
      </c>
      <c r="J5" s="90"/>
      <c r="K5" s="90" t="s">
        <v>23</v>
      </c>
      <c r="L5" s="90"/>
      <c r="M5" s="90"/>
      <c r="N5" s="88"/>
      <c r="O5" s="88"/>
      <c r="P5" s="88"/>
      <c r="Q5" s="90"/>
      <c r="R5" s="90"/>
      <c r="S5" s="90"/>
      <c r="T5" s="90"/>
      <c r="U5" s="90"/>
      <c r="V5" s="90"/>
      <c r="W5" s="90"/>
      <c r="X5" s="90"/>
      <c r="Y5" s="90"/>
      <c r="BM5" s="4" t="s">
        <v>20</v>
      </c>
      <c r="BN5" s="4" t="s">
        <v>21</v>
      </c>
      <c r="BO5" s="4" t="s">
        <v>22</v>
      </c>
    </row>
    <row r="6" spans="1:69" ht="18.75" customHeight="1" x14ac:dyDescent="0.25">
      <c r="A6" s="4"/>
      <c r="B6" s="92" t="s">
        <v>69</v>
      </c>
      <c r="C6" s="101"/>
      <c r="D6" s="93"/>
      <c r="E6" s="4"/>
      <c r="F6" s="6">
        <f>+F7</f>
        <v>160</v>
      </c>
      <c r="G6" s="6">
        <f t="shared" ref="G6:O6" si="0">+G7</f>
        <v>60</v>
      </c>
      <c r="H6" s="6">
        <f t="shared" si="0"/>
        <v>100</v>
      </c>
      <c r="I6" s="6">
        <f t="shared" si="0"/>
        <v>0</v>
      </c>
      <c r="J6" s="6">
        <f t="shared" si="0"/>
        <v>22360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62">
        <f t="shared" si="0"/>
        <v>26681429.152999997</v>
      </c>
      <c r="O6" s="62">
        <f t="shared" si="0"/>
        <v>53742912.738000005</v>
      </c>
      <c r="P6" s="62"/>
      <c r="Q6" s="4"/>
      <c r="R6" s="4"/>
      <c r="S6" s="4"/>
      <c r="T6" s="4"/>
      <c r="U6" s="4"/>
      <c r="V6" s="4"/>
      <c r="W6" s="4"/>
      <c r="X6" s="4"/>
      <c r="Y6" s="2"/>
    </row>
    <row r="7" spans="1:69" x14ac:dyDescent="0.25">
      <c r="A7" s="4"/>
      <c r="B7" s="90" t="s">
        <v>57</v>
      </c>
      <c r="C7" s="90"/>
      <c r="D7" s="90"/>
      <c r="E7" s="4"/>
      <c r="F7" s="6">
        <f>+SUM(F8:F47)</f>
        <v>160</v>
      </c>
      <c r="G7" s="6">
        <f>+SUM(G8:G47)</f>
        <v>60</v>
      </c>
      <c r="H7" s="6">
        <f>+SUM(H8:H47)</f>
        <v>100</v>
      </c>
      <c r="I7" s="6">
        <f>+SUM(I8:I47)</f>
        <v>0</v>
      </c>
      <c r="J7" s="6">
        <f>+SUM(J8:J47)</f>
        <v>22360</v>
      </c>
      <c r="K7" s="6">
        <f>+SUM(K12:K47)</f>
        <v>0</v>
      </c>
      <c r="L7" s="6">
        <f>+SUM(L12:L47)</f>
        <v>0</v>
      </c>
      <c r="M7" s="6">
        <f>+SUM(M12:M47)</f>
        <v>0</v>
      </c>
      <c r="N7" s="62">
        <f>+SUM(N12:N47)</f>
        <v>26681429.152999997</v>
      </c>
      <c r="O7" s="62">
        <f>+SUM(O8:P47)</f>
        <v>53742912.738000005</v>
      </c>
      <c r="P7" s="4"/>
      <c r="Q7" s="4"/>
      <c r="R7" s="4"/>
      <c r="S7" s="4"/>
      <c r="T7" s="4"/>
      <c r="U7" s="4"/>
      <c r="V7" s="4"/>
      <c r="W7" s="4"/>
      <c r="X7" s="4"/>
      <c r="Y7" s="2"/>
    </row>
    <row r="8" spans="1:69" ht="25.5" x14ac:dyDescent="0.25">
      <c r="A8" s="94">
        <v>1</v>
      </c>
      <c r="B8" s="96">
        <v>312</v>
      </c>
      <c r="C8" s="96" t="s">
        <v>61</v>
      </c>
      <c r="D8" s="96" t="s">
        <v>72</v>
      </c>
      <c r="E8" s="96" t="s">
        <v>70</v>
      </c>
      <c r="F8" s="7">
        <f>+G8+H8+I8</f>
        <v>10</v>
      </c>
      <c r="G8" s="8">
        <v>10</v>
      </c>
      <c r="H8" s="8"/>
      <c r="I8" s="8"/>
      <c r="J8" s="67">
        <f>+G8*BM8+H8*BN8+I8*BO8</f>
        <v>1340</v>
      </c>
      <c r="K8" s="7"/>
      <c r="L8" s="7"/>
      <c r="M8" s="7"/>
      <c r="N8" s="7">
        <v>1653456.77</v>
      </c>
      <c r="O8" s="10">
        <v>1625749.129</v>
      </c>
      <c r="P8" s="10"/>
      <c r="Q8" s="23" t="s">
        <v>100</v>
      </c>
      <c r="R8" s="7" t="s">
        <v>74</v>
      </c>
      <c r="S8" s="96"/>
      <c r="T8" s="7"/>
      <c r="U8" s="7"/>
      <c r="V8" s="7"/>
      <c r="W8" s="7"/>
      <c r="X8" s="13"/>
      <c r="Y8" s="7"/>
      <c r="Z8" s="11"/>
      <c r="AA8" s="12"/>
      <c r="BM8" s="1">
        <v>134</v>
      </c>
      <c r="BN8" s="1">
        <v>143.19999999999999</v>
      </c>
      <c r="BO8" s="1">
        <v>181.75</v>
      </c>
      <c r="BQ8" s="7" t="s">
        <v>40</v>
      </c>
    </row>
    <row r="9" spans="1:69" ht="15" x14ac:dyDescent="0.25">
      <c r="A9" s="95"/>
      <c r="B9" s="97"/>
      <c r="C9" s="97"/>
      <c r="D9" s="97"/>
      <c r="E9" s="97"/>
      <c r="F9" s="7"/>
      <c r="G9" s="8"/>
      <c r="H9" s="8"/>
      <c r="I9" s="8"/>
      <c r="J9" s="67"/>
      <c r="K9" s="7"/>
      <c r="L9" s="7"/>
      <c r="M9" s="7"/>
      <c r="N9" s="7"/>
      <c r="O9" s="10">
        <v>1626441.7549999999</v>
      </c>
      <c r="P9" s="10"/>
      <c r="Q9" s="23" t="s">
        <v>36</v>
      </c>
      <c r="R9" s="7"/>
      <c r="S9" s="97"/>
      <c r="T9" s="7"/>
      <c r="U9" s="7"/>
      <c r="V9" s="7"/>
      <c r="W9" s="7"/>
      <c r="X9" s="13"/>
      <c r="Y9" s="7"/>
      <c r="Z9" s="11"/>
      <c r="AA9" s="12"/>
      <c r="BQ9" s="7"/>
    </row>
    <row r="10" spans="1:69" ht="25.5" x14ac:dyDescent="0.25">
      <c r="A10" s="94">
        <v>2</v>
      </c>
      <c r="B10" s="96">
        <v>313</v>
      </c>
      <c r="C10" s="96" t="s">
        <v>38</v>
      </c>
      <c r="D10" s="96" t="s">
        <v>71</v>
      </c>
      <c r="E10" s="96" t="s">
        <v>71</v>
      </c>
      <c r="F10" s="7">
        <f>+G10+H10+I10</f>
        <v>6</v>
      </c>
      <c r="G10" s="8"/>
      <c r="H10" s="8">
        <v>6</v>
      </c>
      <c r="I10" s="8"/>
      <c r="J10" s="67">
        <f>+G10*BM10+H10*BN10+I10*BO10</f>
        <v>859.19999999999993</v>
      </c>
      <c r="K10" s="7"/>
      <c r="L10" s="7"/>
      <c r="M10" s="7"/>
      <c r="N10" s="7">
        <v>1653456.77</v>
      </c>
      <c r="O10" s="10">
        <v>1015839.248</v>
      </c>
      <c r="P10" s="10"/>
      <c r="Q10" s="23" t="s">
        <v>105</v>
      </c>
      <c r="R10" s="7" t="s">
        <v>73</v>
      </c>
      <c r="S10" s="96"/>
      <c r="T10" s="7"/>
      <c r="U10" s="7"/>
      <c r="V10" s="7"/>
      <c r="W10" s="7"/>
      <c r="X10" s="13"/>
      <c r="Y10" s="7"/>
      <c r="Z10" s="11"/>
      <c r="AA10" s="12"/>
      <c r="BM10" s="1">
        <v>134</v>
      </c>
      <c r="BN10" s="1">
        <v>143.19999999999999</v>
      </c>
      <c r="BO10" s="1">
        <v>181.75</v>
      </c>
      <c r="BQ10" s="7" t="s">
        <v>40</v>
      </c>
    </row>
    <row r="11" spans="1:69" ht="15" x14ac:dyDescent="0.25">
      <c r="A11" s="95"/>
      <c r="B11" s="97"/>
      <c r="C11" s="97"/>
      <c r="D11" s="97"/>
      <c r="E11" s="97"/>
      <c r="F11" s="7"/>
      <c r="G11" s="8"/>
      <c r="H11" s="8"/>
      <c r="I11" s="8"/>
      <c r="J11" s="67"/>
      <c r="K11" s="7"/>
      <c r="L11" s="7"/>
      <c r="M11" s="7"/>
      <c r="N11" s="7"/>
      <c r="O11" s="10">
        <v>1016739.776</v>
      </c>
      <c r="P11" s="10"/>
      <c r="Q11" s="23" t="s">
        <v>114</v>
      </c>
      <c r="R11" s="7"/>
      <c r="S11" s="97"/>
      <c r="T11" s="7"/>
      <c r="U11" s="7"/>
      <c r="V11" s="7"/>
      <c r="W11" s="7"/>
      <c r="X11" s="13"/>
      <c r="Y11" s="7"/>
      <c r="Z11" s="11"/>
      <c r="AA11" s="12"/>
      <c r="BQ11" s="7"/>
    </row>
    <row r="12" spans="1:69" ht="25.5" x14ac:dyDescent="0.25">
      <c r="A12" s="94">
        <v>3</v>
      </c>
      <c r="B12" s="96">
        <v>600</v>
      </c>
      <c r="C12" s="96" t="s">
        <v>58</v>
      </c>
      <c r="D12" s="96" t="s">
        <v>79</v>
      </c>
      <c r="E12" s="96" t="s">
        <v>59</v>
      </c>
      <c r="F12" s="7">
        <f t="shared" ref="F12:F46" si="1">+G12+H12+I12</f>
        <v>6</v>
      </c>
      <c r="G12" s="8"/>
      <c r="H12" s="8">
        <v>6</v>
      </c>
      <c r="I12" s="8"/>
      <c r="J12" s="67">
        <f>+G12*BM12+H12*BN12+I12*BO12</f>
        <v>859.19999999999993</v>
      </c>
      <c r="K12" s="7"/>
      <c r="L12" s="7"/>
      <c r="M12" s="7"/>
      <c r="N12" s="7">
        <v>1653456.77</v>
      </c>
      <c r="O12" s="10">
        <v>1015800</v>
      </c>
      <c r="P12" s="10"/>
      <c r="Q12" s="23" t="s">
        <v>98</v>
      </c>
      <c r="R12" s="7" t="s">
        <v>77</v>
      </c>
      <c r="S12" s="96"/>
      <c r="T12" s="7"/>
      <c r="U12" s="7"/>
      <c r="V12" s="7"/>
      <c r="W12" s="7"/>
      <c r="X12" s="13"/>
      <c r="Y12" s="7"/>
      <c r="Z12" s="11"/>
      <c r="AA12" s="12"/>
      <c r="BM12" s="1">
        <v>134</v>
      </c>
      <c r="BN12" s="1">
        <v>143.19999999999999</v>
      </c>
      <c r="BO12" s="1">
        <v>181.75</v>
      </c>
      <c r="BQ12" s="7" t="s">
        <v>40</v>
      </c>
    </row>
    <row r="13" spans="1:69" ht="15" x14ac:dyDescent="0.25">
      <c r="A13" s="95"/>
      <c r="B13" s="97"/>
      <c r="C13" s="97"/>
      <c r="D13" s="97"/>
      <c r="E13" s="97"/>
      <c r="F13" s="7"/>
      <c r="G13" s="8"/>
      <c r="H13" s="8"/>
      <c r="I13" s="8"/>
      <c r="J13" s="67"/>
      <c r="K13" s="7"/>
      <c r="L13" s="7"/>
      <c r="M13" s="7"/>
      <c r="N13" s="7"/>
      <c r="O13" s="10">
        <v>1015927.135</v>
      </c>
      <c r="P13" s="10"/>
      <c r="Q13" s="23" t="s">
        <v>115</v>
      </c>
      <c r="R13" s="7"/>
      <c r="S13" s="97"/>
      <c r="T13" s="7"/>
      <c r="U13" s="7"/>
      <c r="V13" s="7"/>
      <c r="W13" s="7"/>
      <c r="X13" s="13"/>
      <c r="Y13" s="7"/>
      <c r="Z13" s="11"/>
      <c r="AA13" s="12"/>
      <c r="BQ13" s="7"/>
    </row>
    <row r="14" spans="1:69" s="17" customFormat="1" ht="25.5" x14ac:dyDescent="0.25">
      <c r="A14" s="94">
        <v>4</v>
      </c>
      <c r="B14" s="96">
        <v>601</v>
      </c>
      <c r="C14" s="96" t="s">
        <v>58</v>
      </c>
      <c r="D14" s="96" t="s">
        <v>80</v>
      </c>
      <c r="E14" s="96" t="s">
        <v>60</v>
      </c>
      <c r="F14" s="7">
        <f t="shared" si="1"/>
        <v>3</v>
      </c>
      <c r="G14" s="8"/>
      <c r="H14" s="8">
        <v>3</v>
      </c>
      <c r="I14" s="8"/>
      <c r="J14" s="67">
        <f t="shared" ref="J14:J46" si="2">+G14*BM14+H14*BN14+I14*BO14</f>
        <v>429.59999999999997</v>
      </c>
      <c r="K14" s="13"/>
      <c r="L14" s="14"/>
      <c r="M14" s="15"/>
      <c r="N14" s="7">
        <v>1805495.216</v>
      </c>
      <c r="O14" s="10">
        <v>508255.995</v>
      </c>
      <c r="P14" s="10"/>
      <c r="Q14" s="23" t="s">
        <v>92</v>
      </c>
      <c r="R14" s="7" t="s">
        <v>78</v>
      </c>
      <c r="S14" s="96"/>
      <c r="T14" s="7"/>
      <c r="U14" s="7"/>
      <c r="V14" s="7"/>
      <c r="W14" s="7"/>
      <c r="X14" s="13"/>
      <c r="Y14" s="7"/>
      <c r="Z14" s="11"/>
      <c r="AA14" s="12"/>
      <c r="AB14" s="1"/>
      <c r="AC14" s="1"/>
      <c r="BL14" s="32"/>
      <c r="BM14" s="1">
        <v>134</v>
      </c>
      <c r="BN14" s="1">
        <v>143.19999999999999</v>
      </c>
      <c r="BO14" s="1">
        <v>181.75</v>
      </c>
      <c r="BQ14" s="7" t="s">
        <v>41</v>
      </c>
    </row>
    <row r="15" spans="1:69" s="17" customFormat="1" ht="15" x14ac:dyDescent="0.25">
      <c r="A15" s="95"/>
      <c r="B15" s="97"/>
      <c r="C15" s="97"/>
      <c r="D15" s="97"/>
      <c r="E15" s="97"/>
      <c r="F15" s="7"/>
      <c r="G15" s="8"/>
      <c r="H15" s="8"/>
      <c r="I15" s="8"/>
      <c r="J15" s="67"/>
      <c r="K15" s="13"/>
      <c r="L15" s="14"/>
      <c r="M15" s="15"/>
      <c r="N15" s="7"/>
      <c r="O15" s="10">
        <v>508990.62599999999</v>
      </c>
      <c r="P15" s="10"/>
      <c r="Q15" s="23" t="s">
        <v>116</v>
      </c>
      <c r="R15" s="69"/>
      <c r="S15" s="97"/>
      <c r="T15" s="7"/>
      <c r="U15" s="7"/>
      <c r="V15" s="7"/>
      <c r="W15" s="7"/>
      <c r="X15" s="13"/>
      <c r="Y15" s="7"/>
      <c r="Z15" s="11"/>
      <c r="AA15" s="12"/>
      <c r="AB15" s="1"/>
      <c r="AC15" s="1"/>
      <c r="BL15" s="32"/>
      <c r="BM15" s="1"/>
      <c r="BN15" s="1"/>
      <c r="BO15" s="1"/>
      <c r="BQ15" s="7"/>
    </row>
    <row r="16" spans="1:69" s="17" customFormat="1" ht="25.5" x14ac:dyDescent="0.25">
      <c r="A16" s="94">
        <v>5</v>
      </c>
      <c r="B16" s="96">
        <v>602</v>
      </c>
      <c r="C16" s="96" t="s">
        <v>61</v>
      </c>
      <c r="D16" s="96" t="s">
        <v>81</v>
      </c>
      <c r="E16" s="96" t="s">
        <v>62</v>
      </c>
      <c r="F16" s="7">
        <f t="shared" si="1"/>
        <v>10</v>
      </c>
      <c r="G16" s="8">
        <v>10</v>
      </c>
      <c r="H16" s="8"/>
      <c r="I16" s="8"/>
      <c r="J16" s="67">
        <f t="shared" si="2"/>
        <v>1340</v>
      </c>
      <c r="K16" s="7"/>
      <c r="L16" s="18"/>
      <c r="M16" s="16"/>
      <c r="N16" s="7">
        <v>1750118.8540000001</v>
      </c>
      <c r="O16" s="10">
        <v>1625773.371</v>
      </c>
      <c r="P16" s="10"/>
      <c r="Q16" s="23" t="s">
        <v>97</v>
      </c>
      <c r="R16" s="94" t="s">
        <v>83</v>
      </c>
      <c r="S16" s="96"/>
      <c r="T16" s="7"/>
      <c r="U16" s="7"/>
      <c r="V16" s="7"/>
      <c r="W16" s="7"/>
      <c r="X16" s="13"/>
      <c r="Y16" s="7"/>
      <c r="Z16" s="11"/>
      <c r="AA16" s="12"/>
      <c r="AB16" s="1"/>
      <c r="AC16" s="1"/>
      <c r="BL16" s="32"/>
      <c r="BM16" s="1">
        <v>134</v>
      </c>
      <c r="BN16" s="1">
        <v>143.19999999999999</v>
      </c>
      <c r="BO16" s="1">
        <v>181.75</v>
      </c>
      <c r="BQ16" s="7" t="s">
        <v>42</v>
      </c>
    </row>
    <row r="17" spans="1:69" s="17" customFormat="1" ht="15" x14ac:dyDescent="0.25">
      <c r="A17" s="95"/>
      <c r="B17" s="97"/>
      <c r="C17" s="97"/>
      <c r="D17" s="97"/>
      <c r="E17" s="97"/>
      <c r="F17" s="7"/>
      <c r="G17" s="8"/>
      <c r="H17" s="8"/>
      <c r="I17" s="8"/>
      <c r="J17" s="67"/>
      <c r="K17" s="7"/>
      <c r="L17" s="18"/>
      <c r="M17" s="16"/>
      <c r="N17" s="7"/>
      <c r="O17" s="10">
        <v>1626119.6839999999</v>
      </c>
      <c r="P17" s="10"/>
      <c r="Q17" s="23" t="s">
        <v>117</v>
      </c>
      <c r="R17" s="98"/>
      <c r="S17" s="97"/>
      <c r="T17" s="7"/>
      <c r="U17" s="7"/>
      <c r="V17" s="7"/>
      <c r="W17" s="7"/>
      <c r="X17" s="13"/>
      <c r="Y17" s="7"/>
      <c r="Z17" s="11"/>
      <c r="AA17" s="12"/>
      <c r="AB17" s="1"/>
      <c r="AC17" s="1"/>
      <c r="BL17" s="32"/>
      <c r="BM17" s="1"/>
      <c r="BN17" s="1"/>
      <c r="BO17" s="1"/>
      <c r="BQ17" s="7"/>
    </row>
    <row r="18" spans="1:69" s="17" customFormat="1" ht="25.5" x14ac:dyDescent="0.25">
      <c r="A18" s="94">
        <v>6</v>
      </c>
      <c r="B18" s="96">
        <v>603</v>
      </c>
      <c r="C18" s="96" t="s">
        <v>61</v>
      </c>
      <c r="D18" s="96" t="s">
        <v>81</v>
      </c>
      <c r="E18" s="96" t="s">
        <v>62</v>
      </c>
      <c r="F18" s="7">
        <f t="shared" si="1"/>
        <v>10</v>
      </c>
      <c r="G18" s="8">
        <v>10</v>
      </c>
      <c r="H18" s="8"/>
      <c r="I18" s="8"/>
      <c r="J18" s="67">
        <f t="shared" si="2"/>
        <v>1340</v>
      </c>
      <c r="K18" s="13"/>
      <c r="L18" s="14"/>
      <c r="M18" s="15"/>
      <c r="N18" s="7">
        <v>1694742.4909999999</v>
      </c>
      <c r="O18" s="10">
        <v>1625762.9809999999</v>
      </c>
      <c r="P18" s="10"/>
      <c r="Q18" s="23" t="s">
        <v>99</v>
      </c>
      <c r="R18" s="95"/>
      <c r="S18" s="96"/>
      <c r="T18" s="7"/>
      <c r="U18" s="7"/>
      <c r="V18" s="7"/>
      <c r="W18" s="7"/>
      <c r="X18" s="13"/>
      <c r="Y18" s="7"/>
      <c r="Z18" s="11"/>
      <c r="AA18" s="12"/>
      <c r="AB18" s="1"/>
      <c r="AC18" s="1"/>
      <c r="BL18" s="32"/>
      <c r="BM18" s="1">
        <v>134</v>
      </c>
      <c r="BN18" s="1">
        <v>143.19999999999999</v>
      </c>
      <c r="BO18" s="1">
        <v>181.75</v>
      </c>
      <c r="BQ18" s="7" t="s">
        <v>43</v>
      </c>
    </row>
    <row r="19" spans="1:69" s="17" customFormat="1" ht="15" x14ac:dyDescent="0.25">
      <c r="A19" s="95"/>
      <c r="B19" s="97"/>
      <c r="C19" s="97"/>
      <c r="D19" s="97"/>
      <c r="E19" s="97"/>
      <c r="F19" s="7"/>
      <c r="G19" s="8"/>
      <c r="H19" s="8"/>
      <c r="I19" s="8"/>
      <c r="J19" s="67"/>
      <c r="K19" s="13"/>
      <c r="L19" s="14"/>
      <c r="M19" s="15"/>
      <c r="N19" s="7"/>
      <c r="O19" s="10">
        <v>1626455.608</v>
      </c>
      <c r="P19" s="10"/>
      <c r="Q19" s="23" t="s">
        <v>118</v>
      </c>
      <c r="R19" s="70"/>
      <c r="S19" s="97"/>
      <c r="T19" s="7"/>
      <c r="U19" s="7"/>
      <c r="V19" s="7"/>
      <c r="W19" s="7"/>
      <c r="X19" s="13"/>
      <c r="Y19" s="7"/>
      <c r="Z19" s="11"/>
      <c r="AA19" s="12"/>
      <c r="AB19" s="1"/>
      <c r="AC19" s="1"/>
      <c r="BL19" s="32"/>
      <c r="BM19" s="1"/>
      <c r="BN19" s="1"/>
      <c r="BO19" s="1"/>
      <c r="BQ19" s="7"/>
    </row>
    <row r="20" spans="1:69" s="17" customFormat="1" ht="25.5" x14ac:dyDescent="0.25">
      <c r="A20" s="94">
        <v>7</v>
      </c>
      <c r="B20" s="96">
        <v>604</v>
      </c>
      <c r="C20" s="96" t="s">
        <v>61</v>
      </c>
      <c r="D20" s="96" t="s">
        <v>82</v>
      </c>
      <c r="E20" s="96" t="s">
        <v>63</v>
      </c>
      <c r="F20" s="7">
        <f t="shared" si="1"/>
        <v>6</v>
      </c>
      <c r="G20" s="8">
        <v>6</v>
      </c>
      <c r="H20" s="8"/>
      <c r="I20" s="8"/>
      <c r="J20" s="67">
        <f t="shared" si="2"/>
        <v>804</v>
      </c>
      <c r="K20" s="7"/>
      <c r="L20" s="18"/>
      <c r="M20" s="16"/>
      <c r="N20" s="7">
        <v>1694742.4909999999</v>
      </c>
      <c r="O20" s="10">
        <v>975459.03500000003</v>
      </c>
      <c r="P20" s="10"/>
      <c r="Q20" s="23" t="s">
        <v>96</v>
      </c>
      <c r="R20" s="94" t="s">
        <v>84</v>
      </c>
      <c r="S20" s="96"/>
      <c r="T20" s="7"/>
      <c r="U20" s="7"/>
      <c r="V20" s="7"/>
      <c r="W20" s="7"/>
      <c r="X20" s="13"/>
      <c r="Y20" s="7"/>
      <c r="Z20" s="11"/>
      <c r="AA20" s="12"/>
      <c r="AB20" s="1"/>
      <c r="AC20" s="1"/>
      <c r="BL20" s="32"/>
      <c r="BM20" s="1">
        <v>134</v>
      </c>
      <c r="BN20" s="1">
        <v>143.19999999999999</v>
      </c>
      <c r="BO20" s="1">
        <v>181.75</v>
      </c>
      <c r="BQ20" s="7" t="s">
        <v>44</v>
      </c>
    </row>
    <row r="21" spans="1:69" s="17" customFormat="1" ht="15" x14ac:dyDescent="0.25">
      <c r="A21" s="95"/>
      <c r="B21" s="97"/>
      <c r="C21" s="97"/>
      <c r="D21" s="97"/>
      <c r="E21" s="97"/>
      <c r="F21" s="7"/>
      <c r="G21" s="8"/>
      <c r="H21" s="8"/>
      <c r="I21" s="8"/>
      <c r="J21" s="67"/>
      <c r="K21" s="7"/>
      <c r="L21" s="18"/>
      <c r="M21" s="16"/>
      <c r="N21" s="7"/>
      <c r="O21" s="10">
        <v>975918.16899999999</v>
      </c>
      <c r="P21" s="10"/>
      <c r="Q21" s="23" t="s">
        <v>119</v>
      </c>
      <c r="R21" s="98"/>
      <c r="S21" s="97"/>
      <c r="T21" s="7"/>
      <c r="U21" s="7"/>
      <c r="V21" s="7"/>
      <c r="W21" s="7"/>
      <c r="X21" s="13"/>
      <c r="Y21" s="7"/>
      <c r="Z21" s="11"/>
      <c r="AA21" s="12"/>
      <c r="AB21" s="1"/>
      <c r="AC21" s="1"/>
      <c r="BL21" s="32"/>
      <c r="BM21" s="1"/>
      <c r="BN21" s="1"/>
      <c r="BO21" s="1"/>
      <c r="BQ21" s="7"/>
    </row>
    <row r="22" spans="1:69" s="17" customFormat="1" ht="25.5" x14ac:dyDescent="0.25">
      <c r="A22" s="94">
        <v>8</v>
      </c>
      <c r="B22" s="96">
        <v>605</v>
      </c>
      <c r="C22" s="96" t="s">
        <v>61</v>
      </c>
      <c r="D22" s="96" t="s">
        <v>82</v>
      </c>
      <c r="E22" s="96" t="s">
        <v>63</v>
      </c>
      <c r="F22" s="7">
        <f t="shared" si="1"/>
        <v>6</v>
      </c>
      <c r="G22" s="8">
        <v>6</v>
      </c>
      <c r="H22" s="8"/>
      <c r="I22" s="8"/>
      <c r="J22" s="67">
        <f t="shared" si="2"/>
        <v>804</v>
      </c>
      <c r="K22" s="13"/>
      <c r="L22" s="14"/>
      <c r="M22" s="15"/>
      <c r="N22" s="7">
        <v>1321389.2250000001</v>
      </c>
      <c r="O22" s="10">
        <v>975519.29399999999</v>
      </c>
      <c r="P22" s="10"/>
      <c r="Q22" s="10" t="s">
        <v>91</v>
      </c>
      <c r="R22" s="98"/>
      <c r="S22" s="96"/>
      <c r="T22" s="7"/>
      <c r="U22" s="7"/>
      <c r="V22" s="7"/>
      <c r="W22" s="7"/>
      <c r="X22" s="13"/>
      <c r="Y22" s="7"/>
      <c r="Z22" s="11"/>
      <c r="AA22" s="12"/>
      <c r="AB22" s="1"/>
      <c r="AC22" s="1"/>
      <c r="BL22" s="32"/>
      <c r="BM22" s="1">
        <v>134</v>
      </c>
      <c r="BN22" s="1">
        <v>143.19999999999999</v>
      </c>
      <c r="BO22" s="1">
        <v>181.75</v>
      </c>
      <c r="BQ22" s="7" t="s">
        <v>45</v>
      </c>
    </row>
    <row r="23" spans="1:69" s="17" customFormat="1" ht="25.5" x14ac:dyDescent="0.25">
      <c r="A23" s="95"/>
      <c r="B23" s="97"/>
      <c r="C23" s="97"/>
      <c r="D23" s="97"/>
      <c r="E23" s="97"/>
      <c r="F23" s="7"/>
      <c r="G23" s="8"/>
      <c r="H23" s="8"/>
      <c r="I23" s="8"/>
      <c r="J23" s="67"/>
      <c r="K23" s="13"/>
      <c r="L23" s="14"/>
      <c r="M23" s="15"/>
      <c r="N23" s="7"/>
      <c r="O23" s="10">
        <v>975727.08200000005</v>
      </c>
      <c r="P23" s="10"/>
      <c r="Q23" s="10" t="s">
        <v>120</v>
      </c>
      <c r="R23" s="98"/>
      <c r="S23" s="97"/>
      <c r="T23" s="7"/>
      <c r="U23" s="7"/>
      <c r="V23" s="7"/>
      <c r="W23" s="7"/>
      <c r="X23" s="13"/>
      <c r="Y23" s="7"/>
      <c r="Z23" s="11"/>
      <c r="AA23" s="12"/>
      <c r="AB23" s="1"/>
      <c r="AC23" s="1"/>
      <c r="BL23" s="32"/>
      <c r="BM23" s="1"/>
      <c r="BN23" s="1"/>
      <c r="BO23" s="1"/>
      <c r="BQ23" s="7"/>
    </row>
    <row r="24" spans="1:69" s="17" customFormat="1" ht="25.5" x14ac:dyDescent="0.25">
      <c r="A24" s="94">
        <v>9</v>
      </c>
      <c r="B24" s="96">
        <v>606</v>
      </c>
      <c r="C24" s="96" t="s">
        <v>61</v>
      </c>
      <c r="D24" s="96" t="s">
        <v>82</v>
      </c>
      <c r="E24" s="96" t="s">
        <v>63</v>
      </c>
      <c r="F24" s="7">
        <f t="shared" si="1"/>
        <v>6</v>
      </c>
      <c r="G24" s="8">
        <v>6</v>
      </c>
      <c r="H24" s="8"/>
      <c r="I24" s="8"/>
      <c r="J24" s="67">
        <f t="shared" si="2"/>
        <v>804</v>
      </c>
      <c r="K24" s="7"/>
      <c r="L24" s="18"/>
      <c r="M24" s="16"/>
      <c r="N24" s="7">
        <v>1355793.993</v>
      </c>
      <c r="O24" s="10">
        <v>975513.06</v>
      </c>
      <c r="P24" s="10"/>
      <c r="Q24" s="10" t="s">
        <v>95</v>
      </c>
      <c r="R24" s="95"/>
      <c r="S24" s="96"/>
      <c r="T24" s="7"/>
      <c r="U24" s="7"/>
      <c r="V24" s="7"/>
      <c r="W24" s="7"/>
      <c r="X24" s="13"/>
      <c r="Y24" s="7"/>
      <c r="Z24" s="11"/>
      <c r="AA24" s="12"/>
      <c r="AB24" s="1"/>
      <c r="AC24" s="1"/>
      <c r="BL24" s="32"/>
      <c r="BM24" s="1">
        <v>134</v>
      </c>
      <c r="BN24" s="1">
        <v>143.19999999999999</v>
      </c>
      <c r="BO24" s="1">
        <v>181.75</v>
      </c>
      <c r="BQ24" s="7" t="s">
        <v>46</v>
      </c>
    </row>
    <row r="25" spans="1:69" s="17" customFormat="1" ht="15" x14ac:dyDescent="0.25">
      <c r="A25" s="95"/>
      <c r="B25" s="97"/>
      <c r="C25" s="97"/>
      <c r="D25" s="97"/>
      <c r="E25" s="97"/>
      <c r="F25" s="7"/>
      <c r="G25" s="8"/>
      <c r="H25" s="8"/>
      <c r="I25" s="8"/>
      <c r="J25" s="67"/>
      <c r="K25" s="7"/>
      <c r="L25" s="18"/>
      <c r="M25" s="16"/>
      <c r="N25" s="7"/>
      <c r="O25" s="10">
        <v>975887.446</v>
      </c>
      <c r="P25" s="10"/>
      <c r="Q25" s="10" t="s">
        <v>121</v>
      </c>
      <c r="R25" s="71"/>
      <c r="S25" s="97"/>
      <c r="T25" s="7"/>
      <c r="U25" s="7"/>
      <c r="V25" s="7"/>
      <c r="W25" s="7"/>
      <c r="X25" s="13"/>
      <c r="Y25" s="7"/>
      <c r="Z25" s="11"/>
      <c r="AA25" s="12"/>
      <c r="AB25" s="1"/>
      <c r="AC25" s="1"/>
      <c r="BL25" s="32"/>
      <c r="BM25" s="1"/>
      <c r="BN25" s="1"/>
      <c r="BO25" s="1"/>
      <c r="BQ25" s="7"/>
    </row>
    <row r="26" spans="1:69" s="17" customFormat="1" ht="25.5" x14ac:dyDescent="0.25">
      <c r="A26" s="94">
        <v>10</v>
      </c>
      <c r="B26" s="96">
        <v>608</v>
      </c>
      <c r="C26" s="96" t="s">
        <v>66</v>
      </c>
      <c r="D26" s="96" t="s">
        <v>64</v>
      </c>
      <c r="E26" s="96" t="s">
        <v>64</v>
      </c>
      <c r="F26" s="7">
        <f t="shared" si="1"/>
        <v>9</v>
      </c>
      <c r="G26" s="8">
        <v>9</v>
      </c>
      <c r="H26" s="8"/>
      <c r="I26" s="8"/>
      <c r="J26" s="67">
        <f t="shared" si="2"/>
        <v>1206</v>
      </c>
      <c r="K26" s="7"/>
      <c r="L26" s="18"/>
      <c r="M26" s="16"/>
      <c r="N26" s="7">
        <v>1543668.817</v>
      </c>
      <c r="O26" s="10">
        <v>1462976.3810000001</v>
      </c>
      <c r="P26" s="10"/>
      <c r="Q26" s="10" t="s">
        <v>75</v>
      </c>
      <c r="R26" s="7" t="s">
        <v>85</v>
      </c>
      <c r="S26" s="96"/>
      <c r="T26" s="7"/>
      <c r="U26" s="7"/>
      <c r="V26" s="7"/>
      <c r="W26" s="7"/>
      <c r="X26" s="13"/>
      <c r="Y26" s="7"/>
      <c r="Z26" s="11"/>
      <c r="AA26" s="12"/>
      <c r="AB26" s="1"/>
      <c r="AC26" s="1"/>
      <c r="BL26" s="32"/>
      <c r="BM26" s="1">
        <v>134</v>
      </c>
      <c r="BN26" s="1">
        <v>143.19999999999999</v>
      </c>
      <c r="BO26" s="1">
        <v>181.75</v>
      </c>
      <c r="BQ26" s="7" t="s">
        <v>47</v>
      </c>
    </row>
    <row r="27" spans="1:69" s="17" customFormat="1" ht="15" x14ac:dyDescent="0.25">
      <c r="A27" s="95"/>
      <c r="B27" s="97"/>
      <c r="C27" s="97"/>
      <c r="D27" s="97"/>
      <c r="E27" s="97"/>
      <c r="F27" s="7"/>
      <c r="G27" s="8"/>
      <c r="H27" s="8"/>
      <c r="I27" s="8"/>
      <c r="J27" s="67"/>
      <c r="K27" s="7"/>
      <c r="L27" s="18"/>
      <c r="M27" s="16"/>
      <c r="N27" s="7"/>
      <c r="O27" s="10">
        <v>1463435.514</v>
      </c>
      <c r="P27" s="10"/>
      <c r="Q27" s="23" t="s">
        <v>117</v>
      </c>
      <c r="R27" s="7"/>
      <c r="S27" s="97"/>
      <c r="T27" s="7"/>
      <c r="U27" s="7"/>
      <c r="V27" s="7"/>
      <c r="W27" s="7"/>
      <c r="X27" s="13"/>
      <c r="Y27" s="7"/>
      <c r="Z27" s="11"/>
      <c r="AA27" s="12"/>
      <c r="AB27" s="1"/>
      <c r="AC27" s="1"/>
      <c r="BL27" s="32"/>
      <c r="BM27" s="1"/>
      <c r="BN27" s="1"/>
      <c r="BO27" s="1"/>
      <c r="BQ27" s="7"/>
    </row>
    <row r="28" spans="1:69" s="17" customFormat="1" ht="25.5" x14ac:dyDescent="0.25">
      <c r="A28" s="94">
        <v>11</v>
      </c>
      <c r="B28" s="96">
        <v>609</v>
      </c>
      <c r="C28" s="96" t="s">
        <v>66</v>
      </c>
      <c r="D28" s="96" t="s">
        <v>65</v>
      </c>
      <c r="E28" s="96" t="s">
        <v>65</v>
      </c>
      <c r="F28" s="7">
        <f t="shared" si="1"/>
        <v>3</v>
      </c>
      <c r="G28" s="8">
        <v>3</v>
      </c>
      <c r="H28" s="8"/>
      <c r="I28" s="8"/>
      <c r="J28" s="67">
        <f t="shared" si="2"/>
        <v>402</v>
      </c>
      <c r="K28" s="13"/>
      <c r="L28" s="14"/>
      <c r="M28" s="15"/>
      <c r="N28" s="7">
        <v>1543668.817</v>
      </c>
      <c r="O28" s="10">
        <v>492907.21799999999</v>
      </c>
      <c r="P28" s="10"/>
      <c r="Q28" s="10" t="s">
        <v>101</v>
      </c>
      <c r="R28" s="7" t="s">
        <v>86</v>
      </c>
      <c r="S28" s="96"/>
      <c r="T28" s="7"/>
      <c r="U28" s="7"/>
      <c r="V28" s="7"/>
      <c r="W28" s="7"/>
      <c r="X28" s="13"/>
      <c r="Y28" s="7"/>
      <c r="Z28" s="11"/>
      <c r="AA28" s="12"/>
      <c r="AB28" s="1"/>
      <c r="AC28" s="1"/>
      <c r="BL28" s="32"/>
      <c r="BM28" s="1">
        <v>134</v>
      </c>
      <c r="BN28" s="1">
        <v>143.19999999999999</v>
      </c>
      <c r="BO28" s="1">
        <v>181.75</v>
      </c>
      <c r="BQ28" s="7" t="s">
        <v>48</v>
      </c>
    </row>
    <row r="29" spans="1:69" s="17" customFormat="1" ht="15" x14ac:dyDescent="0.25">
      <c r="A29" s="95"/>
      <c r="B29" s="97"/>
      <c r="C29" s="97"/>
      <c r="D29" s="97"/>
      <c r="E29" s="97"/>
      <c r="F29" s="7"/>
      <c r="G29" s="8"/>
      <c r="H29" s="8"/>
      <c r="I29" s="8"/>
      <c r="J29" s="67"/>
      <c r="K29" s="13"/>
      <c r="L29" s="14"/>
      <c r="M29" s="15"/>
      <c r="N29" s="7"/>
      <c r="O29" s="10">
        <v>493136.78499999997</v>
      </c>
      <c r="P29" s="10"/>
      <c r="Q29" s="10" t="s">
        <v>122</v>
      </c>
      <c r="R29" s="69"/>
      <c r="S29" s="97"/>
      <c r="T29" s="7"/>
      <c r="U29" s="7"/>
      <c r="V29" s="7"/>
      <c r="W29" s="7"/>
      <c r="X29" s="13"/>
      <c r="Y29" s="7"/>
      <c r="Z29" s="11"/>
      <c r="AA29" s="12"/>
      <c r="AB29" s="1"/>
      <c r="AC29" s="1"/>
      <c r="BL29" s="32"/>
      <c r="BM29" s="1"/>
      <c r="BN29" s="1"/>
      <c r="BO29" s="1"/>
      <c r="BQ29" s="7"/>
    </row>
    <row r="30" spans="1:69" s="22" customFormat="1" ht="25.5" x14ac:dyDescent="0.25">
      <c r="A30" s="94">
        <v>12</v>
      </c>
      <c r="B30" s="96">
        <v>610</v>
      </c>
      <c r="C30" s="96" t="s">
        <v>67</v>
      </c>
      <c r="D30" s="96" t="s">
        <v>87</v>
      </c>
      <c r="E30" s="96" t="s">
        <v>68</v>
      </c>
      <c r="F30" s="7">
        <f t="shared" si="1"/>
        <v>8</v>
      </c>
      <c r="G30" s="8"/>
      <c r="H30" s="8">
        <v>8</v>
      </c>
      <c r="I30" s="8"/>
      <c r="J30" s="67">
        <f t="shared" si="2"/>
        <v>1145.5999999999999</v>
      </c>
      <c r="K30" s="19"/>
      <c r="L30" s="19"/>
      <c r="M30" s="20"/>
      <c r="N30" s="7">
        <v>857593.78700000001</v>
      </c>
      <c r="O30" s="21">
        <v>1371042.0789999999</v>
      </c>
      <c r="P30" s="10"/>
      <c r="Q30" s="10" t="s">
        <v>76</v>
      </c>
      <c r="R30" s="94" t="s">
        <v>88</v>
      </c>
      <c r="S30" s="96"/>
      <c r="T30" s="7"/>
      <c r="U30" s="7"/>
      <c r="V30" s="7"/>
      <c r="W30" s="7"/>
      <c r="X30" s="13"/>
      <c r="Y30" s="19"/>
      <c r="Z30" s="11"/>
      <c r="AA30" s="12"/>
      <c r="AB30" s="1"/>
      <c r="AC30" s="1"/>
      <c r="BL30" s="25"/>
      <c r="BM30" s="1">
        <v>134</v>
      </c>
      <c r="BN30" s="1">
        <v>143.19999999999999</v>
      </c>
      <c r="BO30" s="1">
        <v>181.75</v>
      </c>
      <c r="BQ30" s="7" t="s">
        <v>49</v>
      </c>
    </row>
    <row r="31" spans="1:69" s="22" customFormat="1" ht="15" x14ac:dyDescent="0.25">
      <c r="A31" s="95"/>
      <c r="B31" s="97"/>
      <c r="C31" s="97"/>
      <c r="D31" s="97"/>
      <c r="E31" s="97"/>
      <c r="F31" s="7"/>
      <c r="G31" s="8"/>
      <c r="H31" s="8"/>
      <c r="I31" s="8"/>
      <c r="J31" s="67"/>
      <c r="K31" s="19"/>
      <c r="L31" s="19"/>
      <c r="M31" s="20"/>
      <c r="N31" s="7"/>
      <c r="O31" s="21">
        <v>1372107.368</v>
      </c>
      <c r="P31" s="10"/>
      <c r="Q31" s="10" t="s">
        <v>109</v>
      </c>
      <c r="R31" s="98"/>
      <c r="S31" s="97"/>
      <c r="T31" s="7"/>
      <c r="U31" s="7"/>
      <c r="V31" s="7"/>
      <c r="W31" s="7"/>
      <c r="X31" s="13"/>
      <c r="Y31" s="19"/>
      <c r="Z31" s="11"/>
      <c r="AA31" s="12"/>
      <c r="AB31" s="1"/>
      <c r="AC31" s="1"/>
      <c r="BL31" s="25"/>
      <c r="BM31" s="1"/>
      <c r="BN31" s="1"/>
      <c r="BO31" s="1"/>
      <c r="BQ31" s="7"/>
    </row>
    <row r="32" spans="1:69" s="22" customFormat="1" ht="25.5" x14ac:dyDescent="0.25">
      <c r="A32" s="94">
        <v>13</v>
      </c>
      <c r="B32" s="96">
        <v>611</v>
      </c>
      <c r="C32" s="96" t="s">
        <v>67</v>
      </c>
      <c r="D32" s="96" t="s">
        <v>87</v>
      </c>
      <c r="E32" s="96" t="s">
        <v>68</v>
      </c>
      <c r="F32" s="7">
        <f t="shared" si="1"/>
        <v>8</v>
      </c>
      <c r="G32" s="8"/>
      <c r="H32" s="8">
        <v>8</v>
      </c>
      <c r="I32" s="8"/>
      <c r="J32" s="67">
        <f t="shared" si="2"/>
        <v>1145.5999999999999</v>
      </c>
      <c r="K32" s="19"/>
      <c r="L32" s="19"/>
      <c r="M32" s="20"/>
      <c r="N32" s="7">
        <v>857593.78700000001</v>
      </c>
      <c r="O32" s="21">
        <v>1371703.237</v>
      </c>
      <c r="P32" s="10"/>
      <c r="Q32" s="10" t="s">
        <v>93</v>
      </c>
      <c r="R32" s="98"/>
      <c r="S32" s="96"/>
      <c r="T32" s="7"/>
      <c r="U32" s="7"/>
      <c r="V32" s="7"/>
      <c r="W32" s="7"/>
      <c r="X32" s="13"/>
      <c r="Y32" s="19"/>
      <c r="Z32" s="11"/>
      <c r="AA32" s="12"/>
      <c r="AB32" s="1"/>
      <c r="AC32" s="1"/>
      <c r="BL32" s="25"/>
      <c r="BM32" s="1">
        <v>134</v>
      </c>
      <c r="BN32" s="1">
        <v>143.19999999999999</v>
      </c>
      <c r="BO32" s="1">
        <v>181.75</v>
      </c>
      <c r="BQ32" s="7" t="s">
        <v>50</v>
      </c>
    </row>
    <row r="33" spans="1:69" s="22" customFormat="1" ht="15" x14ac:dyDescent="0.25">
      <c r="A33" s="95"/>
      <c r="B33" s="97"/>
      <c r="C33" s="97"/>
      <c r="D33" s="97"/>
      <c r="E33" s="97"/>
      <c r="F33" s="7"/>
      <c r="G33" s="8"/>
      <c r="H33" s="8"/>
      <c r="I33" s="8"/>
      <c r="J33" s="67"/>
      <c r="K33" s="19"/>
      <c r="L33" s="19"/>
      <c r="M33" s="20"/>
      <c r="N33" s="7"/>
      <c r="O33" s="21">
        <v>1372070.0090000001</v>
      </c>
      <c r="P33" s="10"/>
      <c r="Q33" s="10" t="s">
        <v>108</v>
      </c>
      <c r="R33" s="98"/>
      <c r="S33" s="97"/>
      <c r="T33" s="7"/>
      <c r="U33" s="7"/>
      <c r="V33" s="7"/>
      <c r="W33" s="7"/>
      <c r="X33" s="13"/>
      <c r="Y33" s="19"/>
      <c r="Z33" s="11"/>
      <c r="AA33" s="12"/>
      <c r="AB33" s="1"/>
      <c r="AC33" s="1"/>
      <c r="BL33" s="25"/>
      <c r="BM33" s="1"/>
      <c r="BN33" s="1"/>
      <c r="BO33" s="1"/>
      <c r="BQ33" s="7"/>
    </row>
    <row r="34" spans="1:69" s="22" customFormat="1" ht="25.5" x14ac:dyDescent="0.25">
      <c r="A34" s="94">
        <v>14</v>
      </c>
      <c r="B34" s="96">
        <v>612</v>
      </c>
      <c r="C34" s="96" t="s">
        <v>67</v>
      </c>
      <c r="D34" s="96" t="s">
        <v>87</v>
      </c>
      <c r="E34" s="96" t="s">
        <v>68</v>
      </c>
      <c r="F34" s="7">
        <f t="shared" si="1"/>
        <v>10</v>
      </c>
      <c r="G34" s="8"/>
      <c r="H34" s="8">
        <v>10</v>
      </c>
      <c r="I34" s="8"/>
      <c r="J34" s="67">
        <f t="shared" si="2"/>
        <v>1432</v>
      </c>
      <c r="K34" s="19"/>
      <c r="L34" s="19"/>
      <c r="M34" s="20"/>
      <c r="N34" s="7">
        <v>1152361.9550000001</v>
      </c>
      <c r="O34" s="21">
        <v>1712570</v>
      </c>
      <c r="P34" s="10"/>
      <c r="Q34" s="10" t="s">
        <v>90</v>
      </c>
      <c r="R34" s="98"/>
      <c r="S34" s="96"/>
      <c r="T34" s="7"/>
      <c r="U34" s="7"/>
      <c r="V34" s="7"/>
      <c r="W34" s="7"/>
      <c r="X34" s="13"/>
      <c r="Y34" s="19"/>
      <c r="Z34" s="11"/>
      <c r="AA34" s="12"/>
      <c r="AB34" s="1"/>
      <c r="AC34" s="1"/>
      <c r="BL34" s="25"/>
      <c r="BM34" s="1">
        <v>134</v>
      </c>
      <c r="BN34" s="1">
        <v>143.19999999999999</v>
      </c>
      <c r="BO34" s="1">
        <v>181.75</v>
      </c>
      <c r="BQ34" s="7" t="s">
        <v>49</v>
      </c>
    </row>
    <row r="35" spans="1:69" s="22" customFormat="1" ht="15" x14ac:dyDescent="0.25">
      <c r="A35" s="95"/>
      <c r="B35" s="97"/>
      <c r="C35" s="97"/>
      <c r="D35" s="97"/>
      <c r="E35" s="97"/>
      <c r="F35" s="7"/>
      <c r="G35" s="8"/>
      <c r="H35" s="8"/>
      <c r="I35" s="8"/>
      <c r="J35" s="67"/>
      <c r="K35" s="19"/>
      <c r="L35" s="19"/>
      <c r="M35" s="20"/>
      <c r="N35" s="7"/>
      <c r="O35" s="21">
        <v>1712825</v>
      </c>
      <c r="P35" s="10"/>
      <c r="Q35" s="10" t="s">
        <v>107</v>
      </c>
      <c r="R35" s="98"/>
      <c r="S35" s="97"/>
      <c r="T35" s="7"/>
      <c r="U35" s="7"/>
      <c r="V35" s="7"/>
      <c r="W35" s="7"/>
      <c r="X35" s="13"/>
      <c r="Y35" s="19"/>
      <c r="Z35" s="11"/>
      <c r="AA35" s="12"/>
      <c r="AB35" s="1"/>
      <c r="AC35" s="1"/>
      <c r="BL35" s="25"/>
      <c r="BM35" s="1"/>
      <c r="BN35" s="1"/>
      <c r="BO35" s="1"/>
      <c r="BQ35" s="7"/>
    </row>
    <row r="36" spans="1:69" s="22" customFormat="1" ht="25.5" x14ac:dyDescent="0.25">
      <c r="A36" s="94">
        <v>15</v>
      </c>
      <c r="B36" s="96">
        <v>613</v>
      </c>
      <c r="C36" s="96" t="s">
        <v>67</v>
      </c>
      <c r="D36" s="96" t="s">
        <v>87</v>
      </c>
      <c r="E36" s="96" t="s">
        <v>68</v>
      </c>
      <c r="F36" s="7">
        <f t="shared" si="1"/>
        <v>10</v>
      </c>
      <c r="G36" s="8"/>
      <c r="H36" s="8">
        <v>10</v>
      </c>
      <c r="I36" s="8"/>
      <c r="J36" s="67">
        <f t="shared" si="2"/>
        <v>1432</v>
      </c>
      <c r="K36" s="19"/>
      <c r="L36" s="19"/>
      <c r="M36" s="20"/>
      <c r="N36" s="7">
        <v>823115.68200000003</v>
      </c>
      <c r="O36" s="21">
        <v>1713028.148</v>
      </c>
      <c r="P36" s="10"/>
      <c r="Q36" s="10" t="s">
        <v>94</v>
      </c>
      <c r="R36" s="98"/>
      <c r="S36" s="96"/>
      <c r="T36" s="7"/>
      <c r="U36" s="7"/>
      <c r="V36" s="7"/>
      <c r="W36" s="7"/>
      <c r="X36" s="13"/>
      <c r="Y36" s="19"/>
      <c r="Z36" s="11"/>
      <c r="AA36" s="12"/>
      <c r="AB36" s="1"/>
      <c r="AC36" s="1"/>
      <c r="BL36" s="25"/>
      <c r="BM36" s="1">
        <v>134</v>
      </c>
      <c r="BN36" s="1">
        <v>143.19999999999999</v>
      </c>
      <c r="BO36" s="1">
        <v>181.75</v>
      </c>
      <c r="BQ36" s="7" t="s">
        <v>51</v>
      </c>
    </row>
    <row r="37" spans="1:69" s="22" customFormat="1" ht="15" x14ac:dyDescent="0.25">
      <c r="A37" s="95"/>
      <c r="B37" s="97"/>
      <c r="C37" s="97"/>
      <c r="D37" s="97"/>
      <c r="E37" s="97"/>
      <c r="F37" s="7"/>
      <c r="G37" s="8"/>
      <c r="H37" s="8"/>
      <c r="I37" s="8"/>
      <c r="J37" s="67"/>
      <c r="K37" s="19"/>
      <c r="L37" s="19"/>
      <c r="M37" s="20"/>
      <c r="N37" s="7"/>
      <c r="O37" s="21">
        <v>1713533.575</v>
      </c>
      <c r="P37" s="10"/>
      <c r="Q37" s="10" t="s">
        <v>110</v>
      </c>
      <c r="R37" s="98"/>
      <c r="S37" s="97"/>
      <c r="T37" s="7"/>
      <c r="U37" s="7"/>
      <c r="V37" s="7"/>
      <c r="W37" s="7"/>
      <c r="X37" s="13"/>
      <c r="Y37" s="19"/>
      <c r="Z37" s="11"/>
      <c r="AA37" s="12"/>
      <c r="AB37" s="1"/>
      <c r="AC37" s="1"/>
      <c r="BL37" s="25"/>
      <c r="BM37" s="1"/>
      <c r="BN37" s="1"/>
      <c r="BO37" s="1"/>
      <c r="BQ37" s="7"/>
    </row>
    <row r="38" spans="1:69" s="22" customFormat="1" ht="25.5" x14ac:dyDescent="0.25">
      <c r="A38" s="94">
        <v>16</v>
      </c>
      <c r="B38" s="96">
        <v>614</v>
      </c>
      <c r="C38" s="96" t="s">
        <v>67</v>
      </c>
      <c r="D38" s="96" t="s">
        <v>87</v>
      </c>
      <c r="E38" s="96" t="s">
        <v>68</v>
      </c>
      <c r="F38" s="7">
        <f t="shared" si="1"/>
        <v>10</v>
      </c>
      <c r="G38" s="8"/>
      <c r="H38" s="8">
        <v>10</v>
      </c>
      <c r="I38" s="8"/>
      <c r="J38" s="67">
        <f t="shared" si="2"/>
        <v>1432</v>
      </c>
      <c r="K38" s="19"/>
      <c r="L38" s="19"/>
      <c r="M38" s="20"/>
      <c r="N38" s="7">
        <v>1788526.2509999999</v>
      </c>
      <c r="O38" s="21">
        <v>1714629.047</v>
      </c>
      <c r="P38" s="10"/>
      <c r="Q38" s="10" t="s">
        <v>102</v>
      </c>
      <c r="R38" s="98"/>
      <c r="S38" s="96"/>
      <c r="T38" s="7"/>
      <c r="U38" s="7"/>
      <c r="V38" s="7"/>
      <c r="W38" s="7"/>
      <c r="X38" s="13"/>
      <c r="Y38" s="19"/>
      <c r="Z38" s="11"/>
      <c r="AA38" s="12"/>
      <c r="AB38" s="1"/>
      <c r="AC38" s="1"/>
      <c r="BL38" s="25"/>
      <c r="BM38" s="1">
        <v>134</v>
      </c>
      <c r="BN38" s="1">
        <v>143.19999999999999</v>
      </c>
      <c r="BO38" s="1">
        <v>181.75</v>
      </c>
      <c r="BQ38" s="7" t="s">
        <v>52</v>
      </c>
    </row>
    <row r="39" spans="1:69" s="22" customFormat="1" ht="15" x14ac:dyDescent="0.25">
      <c r="A39" s="95"/>
      <c r="B39" s="97"/>
      <c r="C39" s="97"/>
      <c r="D39" s="97"/>
      <c r="E39" s="97"/>
      <c r="F39" s="7"/>
      <c r="G39" s="8"/>
      <c r="H39" s="8"/>
      <c r="I39" s="8"/>
      <c r="J39" s="67"/>
      <c r="K39" s="19"/>
      <c r="L39" s="19"/>
      <c r="M39" s="20"/>
      <c r="N39" s="7"/>
      <c r="O39" s="21">
        <v>1714873.9240000001</v>
      </c>
      <c r="P39" s="10"/>
      <c r="Q39" s="10" t="s">
        <v>39</v>
      </c>
      <c r="R39" s="98"/>
      <c r="S39" s="97"/>
      <c r="T39" s="7"/>
      <c r="U39" s="7"/>
      <c r="V39" s="7"/>
      <c r="W39" s="7"/>
      <c r="X39" s="13"/>
      <c r="Y39" s="19"/>
      <c r="Z39" s="11"/>
      <c r="AA39" s="12"/>
      <c r="AB39" s="1"/>
      <c r="AC39" s="1"/>
      <c r="BL39" s="25"/>
      <c r="BM39" s="1"/>
      <c r="BN39" s="1"/>
      <c r="BO39" s="1"/>
      <c r="BQ39" s="7"/>
    </row>
    <row r="40" spans="1:69" s="22" customFormat="1" ht="25.5" x14ac:dyDescent="0.25">
      <c r="A40" s="94">
        <v>17</v>
      </c>
      <c r="B40" s="96">
        <v>615</v>
      </c>
      <c r="C40" s="96" t="s">
        <v>67</v>
      </c>
      <c r="D40" s="96" t="s">
        <v>87</v>
      </c>
      <c r="E40" s="96" t="s">
        <v>68</v>
      </c>
      <c r="F40" s="7">
        <f t="shared" si="1"/>
        <v>10</v>
      </c>
      <c r="G40" s="8"/>
      <c r="H40" s="8">
        <v>10</v>
      </c>
      <c r="I40" s="8"/>
      <c r="J40" s="67">
        <f t="shared" si="2"/>
        <v>1432</v>
      </c>
      <c r="K40" s="19"/>
      <c r="L40" s="19"/>
      <c r="M40" s="20"/>
      <c r="N40" s="7">
        <v>1788526.2509999999</v>
      </c>
      <c r="O40" s="21">
        <v>1713581.9310000001</v>
      </c>
      <c r="P40" s="10"/>
      <c r="Q40" s="10" t="s">
        <v>89</v>
      </c>
      <c r="R40" s="98"/>
      <c r="S40" s="96"/>
      <c r="T40" s="7"/>
      <c r="U40" s="7"/>
      <c r="V40" s="7"/>
      <c r="W40" s="7"/>
      <c r="X40" s="13"/>
      <c r="Y40" s="19"/>
      <c r="Z40" s="11"/>
      <c r="AA40" s="12"/>
      <c r="AB40" s="1"/>
      <c r="AC40" s="1"/>
      <c r="BL40" s="25"/>
      <c r="BM40" s="1">
        <v>134</v>
      </c>
      <c r="BN40" s="1">
        <v>143.19999999999999</v>
      </c>
      <c r="BO40" s="1">
        <v>181.75</v>
      </c>
      <c r="BQ40" s="7" t="s">
        <v>53</v>
      </c>
    </row>
    <row r="41" spans="1:69" s="22" customFormat="1" ht="15" x14ac:dyDescent="0.25">
      <c r="A41" s="95"/>
      <c r="B41" s="97"/>
      <c r="C41" s="97"/>
      <c r="D41" s="97"/>
      <c r="E41" s="97"/>
      <c r="F41" s="7"/>
      <c r="G41" s="8"/>
      <c r="H41" s="8"/>
      <c r="I41" s="8"/>
      <c r="J41" s="67"/>
      <c r="K41" s="19"/>
      <c r="L41" s="19"/>
      <c r="M41" s="20"/>
      <c r="N41" s="7"/>
      <c r="O41" s="21">
        <v>1714764.8319999999</v>
      </c>
      <c r="P41" s="10"/>
      <c r="Q41" s="10" t="s">
        <v>111</v>
      </c>
      <c r="R41" s="98"/>
      <c r="S41" s="97"/>
      <c r="T41" s="7"/>
      <c r="U41" s="7"/>
      <c r="V41" s="7"/>
      <c r="W41" s="7"/>
      <c r="X41" s="13"/>
      <c r="Y41" s="19"/>
      <c r="Z41" s="11"/>
      <c r="AA41" s="12"/>
      <c r="AB41" s="1"/>
      <c r="AC41" s="1"/>
      <c r="BL41" s="25"/>
      <c r="BM41" s="1"/>
      <c r="BN41" s="1"/>
      <c r="BO41" s="1"/>
      <c r="BQ41" s="7"/>
    </row>
    <row r="42" spans="1:69" s="22" customFormat="1" ht="25.5" x14ac:dyDescent="0.25">
      <c r="A42" s="94">
        <v>18</v>
      </c>
      <c r="B42" s="96">
        <v>616</v>
      </c>
      <c r="C42" s="96" t="s">
        <v>67</v>
      </c>
      <c r="D42" s="96" t="s">
        <v>87</v>
      </c>
      <c r="E42" s="96" t="s">
        <v>68</v>
      </c>
      <c r="F42" s="7">
        <f t="shared" si="1"/>
        <v>10</v>
      </c>
      <c r="G42" s="8"/>
      <c r="H42" s="8">
        <v>10</v>
      </c>
      <c r="I42" s="8"/>
      <c r="J42" s="67">
        <f t="shared" si="2"/>
        <v>1432</v>
      </c>
      <c r="K42" s="19"/>
      <c r="L42" s="19"/>
      <c r="M42" s="20"/>
      <c r="N42" s="7">
        <v>1788526.2509999999</v>
      </c>
      <c r="O42" s="21">
        <v>1714139.2930000001</v>
      </c>
      <c r="P42" s="10"/>
      <c r="Q42" s="10" t="s">
        <v>106</v>
      </c>
      <c r="R42" s="98"/>
      <c r="S42" s="96"/>
      <c r="T42" s="7"/>
      <c r="U42" s="7"/>
      <c r="V42" s="7"/>
      <c r="W42" s="7"/>
      <c r="X42" s="13"/>
      <c r="Y42" s="19"/>
      <c r="Z42" s="11"/>
      <c r="AA42" s="12"/>
      <c r="AB42" s="1"/>
      <c r="AC42" s="1"/>
      <c r="BL42" s="25"/>
      <c r="BM42" s="1">
        <v>134</v>
      </c>
      <c r="BN42" s="1">
        <v>143.19999999999999</v>
      </c>
      <c r="BO42" s="1">
        <v>181.75</v>
      </c>
      <c r="BQ42" s="7" t="s">
        <v>54</v>
      </c>
    </row>
    <row r="43" spans="1:69" s="22" customFormat="1" ht="15" x14ac:dyDescent="0.25">
      <c r="A43" s="95"/>
      <c r="B43" s="97"/>
      <c r="C43" s="97"/>
      <c r="D43" s="97"/>
      <c r="E43" s="97"/>
      <c r="F43" s="7"/>
      <c r="G43" s="8"/>
      <c r="H43" s="8"/>
      <c r="I43" s="8"/>
      <c r="J43" s="67"/>
      <c r="K43" s="19"/>
      <c r="L43" s="19"/>
      <c r="M43" s="20"/>
      <c r="N43" s="7"/>
      <c r="O43" s="21">
        <v>1714873.9240000001</v>
      </c>
      <c r="P43" s="10"/>
      <c r="Q43" s="10" t="s">
        <v>37</v>
      </c>
      <c r="R43" s="98"/>
      <c r="S43" s="97"/>
      <c r="T43" s="7"/>
      <c r="U43" s="7"/>
      <c r="V43" s="7"/>
      <c r="W43" s="7"/>
      <c r="X43" s="13"/>
      <c r="Y43" s="19"/>
      <c r="Z43" s="11"/>
      <c r="AA43" s="12"/>
      <c r="AB43" s="1"/>
      <c r="AC43" s="1"/>
      <c r="BL43" s="25"/>
      <c r="BM43" s="1"/>
      <c r="BN43" s="1"/>
      <c r="BO43" s="1"/>
      <c r="BQ43" s="7"/>
    </row>
    <row r="44" spans="1:69" s="22" customFormat="1" ht="25.5" x14ac:dyDescent="0.25">
      <c r="A44" s="94">
        <v>19</v>
      </c>
      <c r="B44" s="96">
        <v>617</v>
      </c>
      <c r="C44" s="96" t="s">
        <v>67</v>
      </c>
      <c r="D44" s="96" t="s">
        <v>87</v>
      </c>
      <c r="E44" s="96" t="s">
        <v>68</v>
      </c>
      <c r="F44" s="7">
        <f t="shared" si="1"/>
        <v>10</v>
      </c>
      <c r="G44" s="8"/>
      <c r="H44" s="8">
        <v>10</v>
      </c>
      <c r="I44" s="8"/>
      <c r="J44" s="67">
        <f t="shared" si="2"/>
        <v>1432</v>
      </c>
      <c r="K44" s="19"/>
      <c r="L44" s="19"/>
      <c r="M44" s="20"/>
      <c r="N44" s="7">
        <v>1625932.956</v>
      </c>
      <c r="O44" s="21">
        <v>1713260.7050000001</v>
      </c>
      <c r="P44" s="10"/>
      <c r="Q44" s="10" t="s">
        <v>104</v>
      </c>
      <c r="R44" s="98"/>
      <c r="S44" s="96"/>
      <c r="T44" s="7"/>
      <c r="U44" s="7"/>
      <c r="V44" s="7"/>
      <c r="W44" s="7"/>
      <c r="X44" s="13"/>
      <c r="Y44" s="19"/>
      <c r="Z44" s="11"/>
      <c r="AA44" s="12"/>
      <c r="AB44" s="1"/>
      <c r="AC44" s="1"/>
      <c r="BL44" s="25"/>
      <c r="BM44" s="1">
        <v>134</v>
      </c>
      <c r="BN44" s="1">
        <v>143.19999999999999</v>
      </c>
      <c r="BO44" s="1">
        <v>181.75</v>
      </c>
      <c r="BQ44" s="7" t="s">
        <v>55</v>
      </c>
    </row>
    <row r="45" spans="1:69" s="22" customFormat="1" ht="15" x14ac:dyDescent="0.25">
      <c r="A45" s="95"/>
      <c r="B45" s="97"/>
      <c r="C45" s="97"/>
      <c r="D45" s="97"/>
      <c r="E45" s="97"/>
      <c r="F45" s="7"/>
      <c r="G45" s="8"/>
      <c r="H45" s="8"/>
      <c r="I45" s="8"/>
      <c r="J45" s="67"/>
      <c r="K45" s="19"/>
      <c r="L45" s="19"/>
      <c r="M45" s="20"/>
      <c r="N45" s="7"/>
      <c r="O45" s="21">
        <v>1714764.8319999999</v>
      </c>
      <c r="P45" s="10"/>
      <c r="Q45" s="10" t="s">
        <v>112</v>
      </c>
      <c r="R45" s="98"/>
      <c r="S45" s="97"/>
      <c r="T45" s="7"/>
      <c r="U45" s="7"/>
      <c r="V45" s="7"/>
      <c r="W45" s="7"/>
      <c r="X45" s="13"/>
      <c r="Y45" s="19"/>
      <c r="Z45" s="11"/>
      <c r="AA45" s="12"/>
      <c r="AB45" s="1"/>
      <c r="AC45" s="1"/>
      <c r="BL45" s="25"/>
      <c r="BM45" s="1"/>
      <c r="BN45" s="1"/>
      <c r="BO45" s="1"/>
      <c r="BQ45" s="7"/>
    </row>
    <row r="46" spans="1:69" s="22" customFormat="1" ht="25.5" x14ac:dyDescent="0.25">
      <c r="A46" s="94">
        <v>20</v>
      </c>
      <c r="B46" s="96">
        <v>618</v>
      </c>
      <c r="C46" s="96" t="s">
        <v>67</v>
      </c>
      <c r="D46" s="96" t="s">
        <v>87</v>
      </c>
      <c r="E46" s="96" t="s">
        <v>68</v>
      </c>
      <c r="F46" s="7">
        <f t="shared" si="1"/>
        <v>9</v>
      </c>
      <c r="G46" s="8"/>
      <c r="H46" s="8">
        <v>9</v>
      </c>
      <c r="I46" s="8"/>
      <c r="J46" s="67">
        <f t="shared" si="2"/>
        <v>1288.8</v>
      </c>
      <c r="K46" s="19"/>
      <c r="L46" s="19"/>
      <c r="M46" s="20"/>
      <c r="N46" s="7">
        <v>1636175.5589999999</v>
      </c>
      <c r="O46" s="21">
        <v>1542190.463</v>
      </c>
      <c r="P46" s="10"/>
      <c r="Q46" s="10" t="s">
        <v>103</v>
      </c>
      <c r="R46" s="95"/>
      <c r="S46" s="96"/>
      <c r="T46" s="7"/>
      <c r="U46" s="7"/>
      <c r="V46" s="7"/>
      <c r="W46" s="7"/>
      <c r="X46" s="13"/>
      <c r="Y46" s="19"/>
      <c r="Z46" s="11"/>
      <c r="AA46" s="12"/>
      <c r="AB46" s="1"/>
      <c r="AC46" s="1"/>
      <c r="BL46" s="25"/>
      <c r="BM46" s="1">
        <v>134</v>
      </c>
      <c r="BN46" s="1">
        <v>143.19999999999999</v>
      </c>
      <c r="BO46" s="1">
        <v>181.75</v>
      </c>
      <c r="BQ46" s="7" t="s">
        <v>56</v>
      </c>
    </row>
    <row r="47" spans="1:69" s="22" customFormat="1" ht="15" x14ac:dyDescent="0.25">
      <c r="A47" s="95"/>
      <c r="B47" s="97"/>
      <c r="C47" s="97"/>
      <c r="D47" s="97"/>
      <c r="E47" s="97"/>
      <c r="F47" s="19"/>
      <c r="G47" s="9"/>
      <c r="H47" s="9"/>
      <c r="I47" s="9"/>
      <c r="J47" s="19"/>
      <c r="K47" s="23"/>
      <c r="L47" s="23"/>
      <c r="M47" s="24"/>
      <c r="N47" s="7"/>
      <c r="O47" s="21">
        <v>1542619.0789999999</v>
      </c>
      <c r="P47" s="20"/>
      <c r="Q47" s="19" t="s">
        <v>113</v>
      </c>
      <c r="R47" s="7"/>
      <c r="S47" s="97"/>
      <c r="T47" s="7"/>
      <c r="U47" s="7"/>
      <c r="V47" s="7"/>
      <c r="W47" s="7"/>
      <c r="X47" s="13"/>
      <c r="Y47" s="19"/>
      <c r="Z47" s="11"/>
      <c r="AA47" s="12"/>
      <c r="AB47" s="1"/>
      <c r="AC47" s="1"/>
    </row>
    <row r="48" spans="1:69" ht="15.75" customHeight="1" x14ac:dyDescent="0.25">
      <c r="A48" s="30"/>
      <c r="B48" s="2"/>
      <c r="C48" s="2"/>
      <c r="D48" s="2"/>
      <c r="E48" s="2"/>
      <c r="F48" s="2"/>
      <c r="G48" s="2"/>
      <c r="H48" s="2"/>
      <c r="I48" s="2"/>
      <c r="J48" s="2"/>
      <c r="K48" s="3"/>
      <c r="L48" s="1"/>
      <c r="Y48" s="2"/>
    </row>
    <row r="49" spans="1:25" s="32" customFormat="1" ht="28.5" hidden="1" customHeight="1" x14ac:dyDescent="0.25">
      <c r="A49" s="2"/>
      <c r="B49" s="2"/>
      <c r="C49" s="2"/>
      <c r="D49" s="91" t="s">
        <v>28</v>
      </c>
      <c r="E49" s="91"/>
      <c r="F49" s="91"/>
      <c r="G49" s="2"/>
      <c r="H49" s="2"/>
      <c r="I49" s="2"/>
      <c r="J49" s="2"/>
      <c r="K49" s="31"/>
      <c r="M49" s="33"/>
      <c r="O49" s="99" t="s">
        <v>30</v>
      </c>
      <c r="P49" s="99"/>
      <c r="Y49" s="2"/>
    </row>
    <row r="50" spans="1:25" s="32" customFormat="1" ht="15.75" hidden="1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31"/>
      <c r="M50" s="34" t="s">
        <v>26</v>
      </c>
      <c r="Y50" s="2"/>
    </row>
    <row r="51" spans="1:25" s="32" customFormat="1" ht="15.75" hidden="1" customHeight="1" x14ac:dyDescent="0.25">
      <c r="A51" s="2"/>
      <c r="B51" s="2"/>
      <c r="C51" s="2"/>
      <c r="D51" s="100" t="s">
        <v>27</v>
      </c>
      <c r="E51" s="100"/>
      <c r="F51" s="2"/>
      <c r="G51" s="2"/>
      <c r="H51" s="2"/>
      <c r="I51" s="2"/>
      <c r="J51" s="2"/>
      <c r="K51" s="31"/>
      <c r="M51" s="33"/>
      <c r="O51" s="99" t="s">
        <v>34</v>
      </c>
      <c r="P51" s="99"/>
      <c r="Y51" s="2"/>
    </row>
    <row r="52" spans="1:25" hidden="1" x14ac:dyDescent="0.25">
      <c r="K52" s="3"/>
      <c r="L52" s="1"/>
      <c r="M52" s="36" t="s">
        <v>26</v>
      </c>
    </row>
    <row r="53" spans="1:25" hidden="1" x14ac:dyDescent="0.25">
      <c r="K53" s="3"/>
      <c r="L53" s="1"/>
    </row>
    <row r="54" spans="1:25" x14ac:dyDescent="0.25">
      <c r="K54" s="3"/>
      <c r="L54" s="1"/>
    </row>
    <row r="55" spans="1:25" s="3" customForma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L55" s="1"/>
      <c r="M55" s="1"/>
      <c r="Y55" s="35"/>
    </row>
    <row r="56" spans="1:25" s="3" customForma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L56" s="1"/>
      <c r="M56" s="1"/>
      <c r="Y56" s="35"/>
    </row>
    <row r="57" spans="1:25" s="3" customForma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L57" s="1"/>
      <c r="M57" s="1"/>
      <c r="Y57" s="35"/>
    </row>
    <row r="58" spans="1:25" s="3" customForma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L58" s="1"/>
      <c r="M58" s="1"/>
      <c r="Y58" s="35"/>
    </row>
    <row r="59" spans="1:25" s="3" customForma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L59" s="1"/>
      <c r="M59" s="1"/>
      <c r="Y59" s="35"/>
    </row>
    <row r="60" spans="1:25" s="3" customForma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L60" s="1"/>
      <c r="M60" s="1"/>
      <c r="Y60" s="35"/>
    </row>
    <row r="61" spans="1:25" s="3" customFormat="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L61" s="1"/>
      <c r="M61" s="1"/>
      <c r="Y61" s="35"/>
    </row>
    <row r="62" spans="1:25" s="3" customFormat="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L62" s="1"/>
      <c r="M62" s="1"/>
      <c r="Y62" s="35"/>
    </row>
    <row r="63" spans="1:25" s="3" customFormat="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L63" s="1"/>
      <c r="M63" s="1"/>
      <c r="Y63" s="35"/>
    </row>
    <row r="64" spans="1:25" s="3" customFormat="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L64" s="1"/>
      <c r="M64" s="1"/>
      <c r="Y64" s="35"/>
    </row>
    <row r="65" spans="1:25" s="3" customFormat="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L65" s="1"/>
      <c r="M65" s="1"/>
      <c r="Y65" s="35"/>
    </row>
    <row r="66" spans="1:25" s="3" customFormat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L66" s="1"/>
      <c r="M66" s="1"/>
      <c r="Y66" s="35"/>
    </row>
    <row r="67" spans="1:25" s="3" customFormat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L67" s="1"/>
      <c r="M67" s="1"/>
      <c r="Y67" s="35"/>
    </row>
    <row r="68" spans="1:25" s="3" customFormat="1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L68" s="1"/>
      <c r="M68" s="1"/>
      <c r="Y68" s="35"/>
    </row>
    <row r="69" spans="1:25" s="3" customFormat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L69" s="1"/>
      <c r="M69" s="1"/>
      <c r="Y69" s="35"/>
    </row>
    <row r="70" spans="1:25" x14ac:dyDescent="0.25">
      <c r="K70" s="3"/>
      <c r="L70" s="1"/>
    </row>
    <row r="71" spans="1:25" x14ac:dyDescent="0.25">
      <c r="K71" s="3"/>
      <c r="L71" s="1"/>
    </row>
    <row r="72" spans="1:25" x14ac:dyDescent="0.25">
      <c r="K72" s="3"/>
      <c r="L72" s="1"/>
    </row>
    <row r="73" spans="1:25" s="32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31"/>
      <c r="Y73" s="2"/>
    </row>
  </sheetData>
  <autoFilter ref="A1:X73"/>
  <mergeCells count="152">
    <mergeCell ref="A2:Q2"/>
    <mergeCell ref="A4:A5"/>
    <mergeCell ref="B4:B5"/>
    <mergeCell ref="C4:C5"/>
    <mergeCell ref="D4:D5"/>
    <mergeCell ref="E4:E5"/>
    <mergeCell ref="F4:F5"/>
    <mergeCell ref="G4:I4"/>
    <mergeCell ref="J4:J5"/>
    <mergeCell ref="N4:N5"/>
    <mergeCell ref="K5:M5"/>
    <mergeCell ref="Y4:Y5"/>
    <mergeCell ref="BM4:BO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B6:D6"/>
    <mergeCell ref="B7:D7"/>
    <mergeCell ref="R16:R18"/>
    <mergeCell ref="R30:R46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36:A37"/>
    <mergeCell ref="B36:B37"/>
    <mergeCell ref="C36:C37"/>
    <mergeCell ref="C40:C41"/>
    <mergeCell ref="D40:D41"/>
    <mergeCell ref="E40:E41"/>
    <mergeCell ref="A38:A39"/>
    <mergeCell ref="B38:B39"/>
    <mergeCell ref="C38:C39"/>
    <mergeCell ref="D38:D39"/>
    <mergeCell ref="R20:R24"/>
    <mergeCell ref="A30:A31"/>
    <mergeCell ref="B30:B31"/>
    <mergeCell ref="C30:C31"/>
    <mergeCell ref="D30:D31"/>
    <mergeCell ref="E30:E31"/>
    <mergeCell ref="O49:P49"/>
    <mergeCell ref="D51:E51"/>
    <mergeCell ref="O51:P51"/>
    <mergeCell ref="A44:A45"/>
    <mergeCell ref="B44:B45"/>
    <mergeCell ref="C44:C45"/>
    <mergeCell ref="D44:D45"/>
    <mergeCell ref="E44:E45"/>
    <mergeCell ref="A46:A47"/>
    <mergeCell ref="B46:B47"/>
    <mergeCell ref="D49:F49"/>
    <mergeCell ref="C46:C47"/>
    <mergeCell ref="D46:D47"/>
    <mergeCell ref="E46:E47"/>
    <mergeCell ref="A24:A25"/>
    <mergeCell ref="B24:B25"/>
    <mergeCell ref="C24:C25"/>
    <mergeCell ref="A22:A23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C20:C21"/>
    <mergeCell ref="D20:D21"/>
    <mergeCell ref="E20:E21"/>
    <mergeCell ref="E12:E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B22:B23"/>
    <mergeCell ref="S16:S17"/>
    <mergeCell ref="A26:A27"/>
    <mergeCell ref="B26:B27"/>
    <mergeCell ref="C26:C27"/>
    <mergeCell ref="D26:D27"/>
    <mergeCell ref="E26:E27"/>
    <mergeCell ref="D24:D25"/>
    <mergeCell ref="E24:E25"/>
    <mergeCell ref="A16:A17"/>
    <mergeCell ref="B16:B17"/>
    <mergeCell ref="C22:C23"/>
    <mergeCell ref="D22:D23"/>
    <mergeCell ref="E22:E23"/>
    <mergeCell ref="C16:C17"/>
    <mergeCell ref="D16:D17"/>
    <mergeCell ref="E16:E17"/>
    <mergeCell ref="A18:A19"/>
    <mergeCell ref="B18:B19"/>
    <mergeCell ref="C18:C19"/>
    <mergeCell ref="D18:D19"/>
    <mergeCell ref="E18:E19"/>
    <mergeCell ref="A20:A21"/>
    <mergeCell ref="B20:B21"/>
    <mergeCell ref="S8:S9"/>
    <mergeCell ref="S10:S11"/>
    <mergeCell ref="S12:S13"/>
    <mergeCell ref="S14:S15"/>
    <mergeCell ref="S26:S27"/>
    <mergeCell ref="S28:S29"/>
    <mergeCell ref="S18:S19"/>
    <mergeCell ref="S20:S21"/>
    <mergeCell ref="S22:S23"/>
    <mergeCell ref="S24:S25"/>
    <mergeCell ref="A28:A29"/>
    <mergeCell ref="B28:B29"/>
    <mergeCell ref="C28:C29"/>
    <mergeCell ref="D28:D29"/>
    <mergeCell ref="E28:E29"/>
    <mergeCell ref="S42:S43"/>
    <mergeCell ref="S44:S45"/>
    <mergeCell ref="S46:S47"/>
    <mergeCell ref="S30:S31"/>
    <mergeCell ref="S32:S33"/>
    <mergeCell ref="S34:S35"/>
    <mergeCell ref="S36:S37"/>
    <mergeCell ref="S38:S39"/>
    <mergeCell ref="S40:S41"/>
    <mergeCell ref="E42:E43"/>
    <mergeCell ref="A42:A43"/>
    <mergeCell ref="B42:B43"/>
    <mergeCell ref="C42:C43"/>
    <mergeCell ref="D42:D43"/>
    <mergeCell ref="D36:D37"/>
    <mergeCell ref="E36:E37"/>
    <mergeCell ref="E38:E39"/>
    <mergeCell ref="A40:A41"/>
    <mergeCell ref="B40:B41"/>
  </mergeCells>
  <phoneticPr fontId="15" type="noConversion"/>
  <pageMargins left="0.2" right="0.19685039370078741" top="0.27559055118110237" bottom="0.27559055118110237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3:AA35"/>
  <sheetViews>
    <sheetView view="pageBreakPreview" topLeftCell="A7" zoomScale="90" zoomScaleSheetLayoutView="90" workbookViewId="0">
      <selection activeCell="S9" sqref="S9"/>
    </sheetView>
  </sheetViews>
  <sheetFormatPr defaultColWidth="11" defaultRowHeight="12.75" x14ac:dyDescent="0.25"/>
  <cols>
    <col min="1" max="1" width="3.85546875" style="38" customWidth="1"/>
    <col min="2" max="2" width="5" style="38" customWidth="1"/>
    <col min="3" max="3" width="12.42578125" style="38" customWidth="1"/>
    <col min="4" max="4" width="13.42578125" style="38" customWidth="1"/>
    <col min="5" max="5" width="12.7109375" style="38" customWidth="1"/>
    <col min="6" max="6" width="7.42578125" style="38" customWidth="1"/>
    <col min="7" max="9" width="6" style="38" customWidth="1"/>
    <col min="10" max="10" width="10.140625" style="38" customWidth="1"/>
    <col min="11" max="12" width="3.85546875" style="38" hidden="1" customWidth="1"/>
    <col min="13" max="13" width="7.7109375" style="26" hidden="1" customWidth="1"/>
    <col min="14" max="14" width="12.85546875" style="26" customWidth="1"/>
    <col min="15" max="15" width="13.140625" style="26" customWidth="1"/>
    <col min="16" max="16" width="12.42578125" style="26" customWidth="1"/>
    <col min="17" max="17" width="30" style="26" customWidth="1"/>
    <col min="18" max="18" width="13.140625" style="26" customWidth="1"/>
    <col min="19" max="19" width="14.5703125" style="26" customWidth="1"/>
    <col min="20" max="20" width="12" style="26" customWidth="1"/>
    <col min="21" max="23" width="0" style="26" hidden="1" customWidth="1"/>
    <col min="24" max="24" width="12.85546875" style="26" customWidth="1"/>
    <col min="25" max="25" width="5" style="38" customWidth="1"/>
    <col min="26" max="26" width="11.42578125" style="26" bestFit="1" customWidth="1"/>
    <col min="27" max="27" width="11.5703125" style="26" customWidth="1"/>
    <col min="28" max="29" width="11.140625" style="26" bestFit="1" customWidth="1"/>
    <col min="30" max="16384" width="11" style="26"/>
  </cols>
  <sheetData>
    <row r="3" spans="1:27" ht="15" customHeight="1" x14ac:dyDescent="0.25">
      <c r="A3" s="104" t="s">
        <v>33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Y3" s="26"/>
    </row>
    <row r="4" spans="1:27" ht="14.25" customHeight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S4" s="26" t="s">
        <v>0</v>
      </c>
      <c r="Y4" s="37"/>
    </row>
    <row r="5" spans="1:27" ht="15" customHeight="1" x14ac:dyDescent="0.25">
      <c r="A5" s="105" t="s">
        <v>1</v>
      </c>
      <c r="B5" s="105" t="s">
        <v>2</v>
      </c>
      <c r="C5" s="105" t="s">
        <v>3</v>
      </c>
      <c r="D5" s="105" t="s">
        <v>4</v>
      </c>
      <c r="E5" s="105" t="s">
        <v>5</v>
      </c>
      <c r="F5" s="105" t="s">
        <v>6</v>
      </c>
      <c r="G5" s="105" t="s">
        <v>7</v>
      </c>
      <c r="H5" s="105"/>
      <c r="I5" s="105"/>
      <c r="J5" s="105" t="s">
        <v>8</v>
      </c>
      <c r="K5" s="39"/>
      <c r="L5" s="39"/>
      <c r="M5" s="39"/>
      <c r="N5" s="105" t="s">
        <v>9</v>
      </c>
      <c r="O5" s="105" t="s">
        <v>10</v>
      </c>
      <c r="P5" s="105" t="s">
        <v>11</v>
      </c>
      <c r="Q5" s="105" t="s">
        <v>12</v>
      </c>
      <c r="R5" s="105" t="s">
        <v>13</v>
      </c>
      <c r="S5" s="105" t="s">
        <v>14</v>
      </c>
      <c r="T5" s="105" t="s">
        <v>15</v>
      </c>
      <c r="U5" s="105" t="s">
        <v>16</v>
      </c>
      <c r="V5" s="105" t="s">
        <v>17</v>
      </c>
      <c r="W5" s="105" t="s">
        <v>18</v>
      </c>
      <c r="X5" s="105" t="s">
        <v>19</v>
      </c>
      <c r="Y5" s="105" t="s">
        <v>2</v>
      </c>
    </row>
    <row r="6" spans="1:27" ht="81.75" customHeight="1" x14ac:dyDescent="0.25">
      <c r="A6" s="105"/>
      <c r="B6" s="105"/>
      <c r="C6" s="105"/>
      <c r="D6" s="105"/>
      <c r="E6" s="105"/>
      <c r="F6" s="105"/>
      <c r="G6" s="40" t="s">
        <v>20</v>
      </c>
      <c r="H6" s="40" t="s">
        <v>21</v>
      </c>
      <c r="I6" s="40" t="s">
        <v>22</v>
      </c>
      <c r="J6" s="105"/>
      <c r="K6" s="105" t="s">
        <v>23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</row>
    <row r="7" spans="1:27" ht="19.5" customHeight="1" x14ac:dyDescent="0.25">
      <c r="A7" s="40"/>
      <c r="B7" s="92" t="s">
        <v>31</v>
      </c>
      <c r="C7" s="101"/>
      <c r="D7" s="93"/>
      <c r="E7" s="40"/>
      <c r="F7" s="41" t="e">
        <f>+F8+#REF!+#REF!</f>
        <v>#REF!</v>
      </c>
      <c r="G7" s="41" t="e">
        <f>+G8+#REF!+#REF!</f>
        <v>#REF!</v>
      </c>
      <c r="H7" s="41" t="e">
        <f>+H8+#REF!+#REF!</f>
        <v>#REF!</v>
      </c>
      <c r="I7" s="41" t="e">
        <f>+I8+#REF!+#REF!</f>
        <v>#REF!</v>
      </c>
      <c r="J7" s="41" t="e">
        <f>+J8+#REF!+#REF!</f>
        <v>#REF!</v>
      </c>
      <c r="K7" s="41" t="e">
        <f>+K8+#REF!+#REF!</f>
        <v>#REF!</v>
      </c>
      <c r="L7" s="41" t="e">
        <f>+L8+#REF!+#REF!</f>
        <v>#REF!</v>
      </c>
      <c r="M7" s="41" t="e">
        <f>+M8+#REF!+#REF!</f>
        <v>#REF!</v>
      </c>
      <c r="N7" s="65" t="e">
        <f>+N8+#REF!+#REF!</f>
        <v>#REF!</v>
      </c>
      <c r="O7" s="65" t="e">
        <f>+O8+#REF!+#REF!</f>
        <v>#REF!</v>
      </c>
      <c r="P7" s="40"/>
      <c r="Q7" s="40"/>
      <c r="R7" s="40"/>
      <c r="S7" s="40"/>
      <c r="T7" s="40"/>
      <c r="U7" s="40"/>
      <c r="V7" s="40"/>
      <c r="W7" s="40"/>
      <c r="X7" s="40"/>
      <c r="Y7" s="37"/>
    </row>
    <row r="8" spans="1:27" x14ac:dyDescent="0.25">
      <c r="A8" s="40"/>
      <c r="B8" s="108" t="s">
        <v>24</v>
      </c>
      <c r="C8" s="109"/>
      <c r="D8" s="110"/>
      <c r="E8" s="40"/>
      <c r="F8" s="41">
        <f>+F9+F13</f>
        <v>0</v>
      </c>
      <c r="G8" s="41">
        <f t="shared" ref="G8:O8" si="0">+G9+G13</f>
        <v>0</v>
      </c>
      <c r="H8" s="41">
        <f t="shared" si="0"/>
        <v>0</v>
      </c>
      <c r="I8" s="41">
        <f t="shared" si="0"/>
        <v>0</v>
      </c>
      <c r="J8" s="41">
        <f t="shared" si="0"/>
        <v>0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65">
        <f t="shared" si="0"/>
        <v>0</v>
      </c>
      <c r="O8" s="65">
        <f t="shared" si="0"/>
        <v>0</v>
      </c>
      <c r="P8" s="40"/>
      <c r="Q8" s="40"/>
      <c r="R8" s="40"/>
      <c r="S8" s="40"/>
      <c r="T8" s="40"/>
      <c r="U8" s="40"/>
      <c r="V8" s="40"/>
      <c r="W8" s="40"/>
      <c r="X8" s="40"/>
      <c r="Y8" s="37"/>
    </row>
    <row r="9" spans="1:27" s="25" customFormat="1" ht="24.9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19"/>
      <c r="O9" s="21"/>
      <c r="P9" s="20"/>
      <c r="Q9" s="19"/>
      <c r="R9" s="19"/>
      <c r="S9" s="7"/>
      <c r="T9" s="7"/>
      <c r="U9" s="19"/>
      <c r="V9" s="19"/>
      <c r="W9" s="19"/>
      <c r="X9" s="13"/>
      <c r="Y9" s="19"/>
      <c r="Z9" s="11"/>
    </row>
    <row r="10" spans="1:27" s="25" customFormat="1" ht="24.9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21"/>
      <c r="P10" s="20"/>
      <c r="Q10" s="19"/>
      <c r="R10" s="19"/>
      <c r="S10" s="7"/>
      <c r="T10" s="7"/>
      <c r="U10" s="19"/>
      <c r="V10" s="19"/>
      <c r="W10" s="19"/>
      <c r="X10" s="13"/>
      <c r="Y10" s="19"/>
      <c r="Z10" s="11"/>
    </row>
    <row r="11" spans="1:27" s="25" customFormat="1" ht="24.9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9"/>
      <c r="O11" s="21"/>
      <c r="P11" s="20"/>
      <c r="Q11" s="19"/>
      <c r="R11" s="19"/>
      <c r="S11" s="7"/>
      <c r="T11" s="7"/>
      <c r="U11" s="19"/>
      <c r="V11" s="19"/>
      <c r="W11" s="19"/>
      <c r="X11" s="13"/>
      <c r="Y11" s="19"/>
      <c r="Z11" s="11"/>
    </row>
    <row r="12" spans="1:27" s="25" customFormat="1" ht="24.95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19"/>
      <c r="O12" s="21"/>
      <c r="P12" s="20"/>
      <c r="Q12" s="19"/>
      <c r="R12" s="19"/>
      <c r="S12" s="7"/>
      <c r="T12" s="7"/>
      <c r="U12" s="19"/>
      <c r="V12" s="19"/>
      <c r="W12" s="19"/>
      <c r="X12" s="13"/>
      <c r="Y12" s="19"/>
      <c r="Z12" s="11"/>
    </row>
    <row r="13" spans="1:27" s="25" customFormat="1" ht="24.95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9"/>
      <c r="O13" s="21"/>
      <c r="P13" s="20"/>
      <c r="Q13" s="19"/>
      <c r="R13" s="19"/>
      <c r="S13" s="7"/>
      <c r="T13" s="7"/>
      <c r="U13" s="19"/>
      <c r="V13" s="19"/>
      <c r="W13" s="19"/>
      <c r="X13" s="13"/>
      <c r="Y13" s="19"/>
      <c r="Z13" s="11"/>
      <c r="AA13" s="12"/>
    </row>
    <row r="14" spans="1:27" x14ac:dyDescent="0.25">
      <c r="L14" s="26"/>
    </row>
    <row r="15" spans="1:27" ht="5.25" customHeight="1" x14ac:dyDescent="0.25">
      <c r="B15" s="42"/>
      <c r="C15" s="42"/>
      <c r="D15" s="42"/>
      <c r="E15" s="42"/>
      <c r="F15" s="42"/>
      <c r="G15" s="42"/>
      <c r="H15" s="42"/>
      <c r="I15" s="42"/>
      <c r="L15" s="26"/>
      <c r="Y15" s="26"/>
    </row>
    <row r="16" spans="1:27" ht="27" customHeight="1" x14ac:dyDescent="0.25">
      <c r="D16" s="107" t="s">
        <v>28</v>
      </c>
      <c r="E16" s="107"/>
      <c r="F16" s="107"/>
      <c r="G16" s="37"/>
      <c r="H16" s="37"/>
      <c r="I16" s="37"/>
      <c r="J16" s="37"/>
      <c r="K16" s="37"/>
      <c r="L16" s="25"/>
      <c r="M16" s="43"/>
      <c r="N16" s="25"/>
      <c r="O16" s="106" t="s">
        <v>30</v>
      </c>
      <c r="P16" s="106"/>
    </row>
    <row r="17" spans="4:16" s="38" customFormat="1" ht="12.75" customHeight="1" x14ac:dyDescent="0.25">
      <c r="D17" s="37"/>
      <c r="E17" s="37"/>
      <c r="F17" s="37"/>
      <c r="G17" s="37"/>
      <c r="H17" s="37"/>
      <c r="I17" s="37"/>
      <c r="J17" s="37"/>
      <c r="K17" s="37"/>
      <c r="L17" s="25"/>
      <c r="M17" s="44" t="s">
        <v>26</v>
      </c>
      <c r="N17" s="25"/>
      <c r="O17" s="25"/>
      <c r="P17" s="25"/>
    </row>
    <row r="18" spans="4:16" s="38" customFormat="1" x14ac:dyDescent="0.25">
      <c r="D18" s="107" t="s">
        <v>27</v>
      </c>
      <c r="E18" s="107"/>
      <c r="F18" s="37"/>
      <c r="G18" s="37"/>
      <c r="H18" s="37"/>
      <c r="I18" s="37"/>
      <c r="J18" s="37"/>
      <c r="K18" s="37"/>
      <c r="L18" s="25"/>
      <c r="M18" s="43"/>
      <c r="N18" s="25"/>
      <c r="O18" s="106" t="s">
        <v>29</v>
      </c>
      <c r="P18" s="106"/>
    </row>
    <row r="19" spans="4:16" s="38" customFormat="1" x14ac:dyDescent="0.25">
      <c r="L19" s="26"/>
      <c r="M19" s="45" t="s">
        <v>26</v>
      </c>
      <c r="N19" s="26"/>
      <c r="O19" s="26"/>
      <c r="P19" s="26"/>
    </row>
    <row r="20" spans="4:16" s="38" customFormat="1" x14ac:dyDescent="0.25">
      <c r="L20" s="26"/>
      <c r="M20" s="26"/>
    </row>
    <row r="21" spans="4:16" s="38" customFormat="1" x14ac:dyDescent="0.25">
      <c r="L21" s="26"/>
      <c r="M21" s="26"/>
    </row>
    <row r="22" spans="4:16" s="38" customFormat="1" x14ac:dyDescent="0.25">
      <c r="L22" s="26"/>
      <c r="M22" s="26"/>
    </row>
    <row r="23" spans="4:16" s="38" customFormat="1" x14ac:dyDescent="0.25">
      <c r="L23" s="26"/>
      <c r="M23" s="26"/>
    </row>
    <row r="24" spans="4:16" s="38" customFormat="1" x14ac:dyDescent="0.25">
      <c r="L24" s="26"/>
      <c r="M24" s="26"/>
    </row>
    <row r="25" spans="4:16" s="38" customFormat="1" x14ac:dyDescent="0.25">
      <c r="L25" s="26"/>
      <c r="M25" s="26"/>
    </row>
    <row r="26" spans="4:16" s="38" customFormat="1" x14ac:dyDescent="0.25">
      <c r="L26" s="26"/>
      <c r="M26" s="26"/>
    </row>
    <row r="27" spans="4:16" s="38" customFormat="1" x14ac:dyDescent="0.25">
      <c r="L27" s="26"/>
      <c r="M27" s="26"/>
    </row>
    <row r="28" spans="4:16" s="38" customFormat="1" x14ac:dyDescent="0.25">
      <c r="L28" s="26"/>
      <c r="M28" s="26"/>
    </row>
    <row r="29" spans="4:16" s="38" customFormat="1" x14ac:dyDescent="0.25">
      <c r="L29" s="26"/>
      <c r="M29" s="26"/>
    </row>
    <row r="30" spans="4:16" s="38" customFormat="1" x14ac:dyDescent="0.25">
      <c r="L30" s="26"/>
      <c r="M30" s="26"/>
    </row>
    <row r="31" spans="4:16" s="38" customFormat="1" x14ac:dyDescent="0.25">
      <c r="L31" s="26"/>
      <c r="M31" s="26"/>
    </row>
    <row r="32" spans="4:16" x14ac:dyDescent="0.25">
      <c r="L32" s="26"/>
    </row>
    <row r="33" spans="1:25" x14ac:dyDescent="0.25">
      <c r="L33" s="26"/>
    </row>
    <row r="34" spans="1:25" x14ac:dyDescent="0.25">
      <c r="L34" s="26"/>
    </row>
    <row r="35" spans="1:25" s="25" customForma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Y35" s="37"/>
    </row>
  </sheetData>
  <mergeCells count="28">
    <mergeCell ref="B7:D7"/>
    <mergeCell ref="O16:P16"/>
    <mergeCell ref="D18:E18"/>
    <mergeCell ref="O18:P18"/>
    <mergeCell ref="D16:F16"/>
    <mergeCell ref="B8:D8"/>
    <mergeCell ref="Y5:Y6"/>
    <mergeCell ref="K6:M6"/>
    <mergeCell ref="O5:O6"/>
    <mergeCell ref="P5:P6"/>
    <mergeCell ref="Q5:Q6"/>
    <mergeCell ref="R5:R6"/>
    <mergeCell ref="U5:U6"/>
    <mergeCell ref="V5:V6"/>
    <mergeCell ref="S5:S6"/>
    <mergeCell ref="W5:W6"/>
    <mergeCell ref="X5:X6"/>
    <mergeCell ref="T5:T6"/>
    <mergeCell ref="A3:S3"/>
    <mergeCell ref="A5:A6"/>
    <mergeCell ref="B5:B6"/>
    <mergeCell ref="C5:C6"/>
    <mergeCell ref="D5:D6"/>
    <mergeCell ref="E5:E6"/>
    <mergeCell ref="F5:F6"/>
    <mergeCell ref="G5:I5"/>
    <mergeCell ref="N5:N6"/>
    <mergeCell ref="J5:J6"/>
  </mergeCells>
  <phoneticPr fontId="15" type="noConversion"/>
  <pageMargins left="0.19685039370078741" right="0.19685039370078741" top="0.27559055118110237" bottom="0.27559055118110237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4:AC39"/>
  <sheetViews>
    <sheetView view="pageBreakPreview" topLeftCell="A6" zoomScale="90" zoomScaleSheetLayoutView="90" workbookViewId="0">
      <selection activeCell="C14" sqref="C14"/>
    </sheetView>
  </sheetViews>
  <sheetFormatPr defaultColWidth="11" defaultRowHeight="12.75" x14ac:dyDescent="0.25"/>
  <cols>
    <col min="1" max="1" width="3.85546875" style="55" customWidth="1"/>
    <col min="2" max="2" width="5" style="55" customWidth="1"/>
    <col min="3" max="3" width="12.42578125" style="55" customWidth="1"/>
    <col min="4" max="4" width="13.42578125" style="55" customWidth="1"/>
    <col min="5" max="5" width="12.7109375" style="55" customWidth="1"/>
    <col min="6" max="6" width="7.42578125" style="55" customWidth="1"/>
    <col min="7" max="9" width="6" style="55" customWidth="1"/>
    <col min="10" max="10" width="10.140625" style="55" customWidth="1"/>
    <col min="11" max="11" width="3.85546875" style="55" hidden="1" customWidth="1"/>
    <col min="12" max="12" width="3.85546875" style="47" hidden="1" customWidth="1"/>
    <col min="13" max="13" width="7.7109375" style="29" hidden="1" customWidth="1"/>
    <col min="14" max="14" width="12.85546875" style="29" customWidth="1"/>
    <col min="15" max="15" width="13.140625" style="29" customWidth="1"/>
    <col min="16" max="16" width="12.42578125" style="29" customWidth="1"/>
    <col min="17" max="17" width="31.140625" style="29" customWidth="1"/>
    <col min="18" max="18" width="13.140625" style="29" customWidth="1"/>
    <col min="19" max="19" width="14.5703125" style="29" customWidth="1"/>
    <col min="20" max="20" width="11" style="29"/>
    <col min="21" max="23" width="0" style="29" hidden="1" customWidth="1"/>
    <col min="24" max="24" width="12.85546875" style="29" customWidth="1"/>
    <col min="25" max="25" width="5" style="55" customWidth="1"/>
    <col min="26" max="26" width="11.42578125" style="29" bestFit="1" customWidth="1"/>
    <col min="27" max="27" width="11.5703125" style="29" customWidth="1"/>
    <col min="28" max="29" width="11.140625" style="29" bestFit="1" customWidth="1"/>
    <col min="30" max="16384" width="11" style="29"/>
  </cols>
  <sheetData>
    <row r="4" spans="1:29" ht="15" customHeight="1" x14ac:dyDescent="0.25">
      <c r="A4" s="111" t="s">
        <v>33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Y4" s="29"/>
    </row>
    <row r="5" spans="1:29" ht="14.2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S5" s="29" t="s">
        <v>0</v>
      </c>
      <c r="Y5" s="46"/>
    </row>
    <row r="6" spans="1:29" ht="15" customHeight="1" x14ac:dyDescent="0.25">
      <c r="A6" s="112" t="s">
        <v>1</v>
      </c>
      <c r="B6" s="112" t="s">
        <v>2</v>
      </c>
      <c r="C6" s="112" t="s">
        <v>3</v>
      </c>
      <c r="D6" s="112" t="s">
        <v>4</v>
      </c>
      <c r="E6" s="112" t="s">
        <v>5</v>
      </c>
      <c r="F6" s="112" t="s">
        <v>6</v>
      </c>
      <c r="G6" s="112" t="s">
        <v>7</v>
      </c>
      <c r="H6" s="112"/>
      <c r="I6" s="112"/>
      <c r="J6" s="112" t="s">
        <v>8</v>
      </c>
      <c r="K6" s="49"/>
      <c r="L6" s="49"/>
      <c r="M6" s="49"/>
      <c r="N6" s="112" t="s">
        <v>9</v>
      </c>
      <c r="O6" s="112" t="s">
        <v>10</v>
      </c>
      <c r="P6" s="112" t="s">
        <v>11</v>
      </c>
      <c r="Q6" s="112" t="s">
        <v>12</v>
      </c>
      <c r="R6" s="112" t="s">
        <v>13</v>
      </c>
      <c r="S6" s="112" t="s">
        <v>14</v>
      </c>
      <c r="T6" s="112" t="s">
        <v>15</v>
      </c>
      <c r="U6" s="112" t="s">
        <v>16</v>
      </c>
      <c r="V6" s="112" t="s">
        <v>17</v>
      </c>
      <c r="W6" s="112" t="s">
        <v>18</v>
      </c>
      <c r="X6" s="112" t="s">
        <v>19</v>
      </c>
      <c r="Y6" s="112" t="s">
        <v>2</v>
      </c>
    </row>
    <row r="7" spans="1:29" ht="88.5" customHeight="1" x14ac:dyDescent="0.25">
      <c r="A7" s="112"/>
      <c r="B7" s="112"/>
      <c r="C7" s="112"/>
      <c r="D7" s="112"/>
      <c r="E7" s="112"/>
      <c r="F7" s="112"/>
      <c r="G7" s="48" t="s">
        <v>20</v>
      </c>
      <c r="H7" s="48" t="s">
        <v>21</v>
      </c>
      <c r="I7" s="48" t="s">
        <v>22</v>
      </c>
      <c r="J7" s="112"/>
      <c r="K7" s="112" t="s">
        <v>23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1:29" ht="19.5" customHeight="1" x14ac:dyDescent="0.25">
      <c r="A8" s="48"/>
      <c r="B8" s="92" t="s">
        <v>32</v>
      </c>
      <c r="C8" s="101"/>
      <c r="D8" s="93"/>
      <c r="E8" s="48"/>
      <c r="F8" s="50" t="e">
        <f>+F9+#REF!</f>
        <v>#REF!</v>
      </c>
      <c r="G8" s="50" t="e">
        <f>+G9+#REF!</f>
        <v>#REF!</v>
      </c>
      <c r="H8" s="50" t="e">
        <f>+H9+#REF!</f>
        <v>#REF!</v>
      </c>
      <c r="I8" s="50" t="e">
        <f>+I9+#REF!</f>
        <v>#REF!</v>
      </c>
      <c r="J8" s="50" t="e">
        <f>+J9+#REF!</f>
        <v>#REF!</v>
      </c>
      <c r="K8" s="50" t="e">
        <f>+K9+#REF!</f>
        <v>#REF!</v>
      </c>
      <c r="L8" s="50" t="e">
        <f>+L9+#REF!</f>
        <v>#REF!</v>
      </c>
      <c r="M8" s="50" t="e">
        <f>+M9+#REF!</f>
        <v>#REF!</v>
      </c>
      <c r="N8" s="66" t="e">
        <f>+N9+#REF!</f>
        <v>#REF!</v>
      </c>
      <c r="O8" s="66" t="e">
        <f>+O9+#REF!</f>
        <v>#REF!</v>
      </c>
      <c r="P8" s="48"/>
      <c r="Q8" s="48"/>
      <c r="R8" s="48"/>
      <c r="S8" s="48"/>
      <c r="T8" s="48"/>
      <c r="U8" s="48"/>
      <c r="V8" s="48"/>
      <c r="W8" s="48"/>
      <c r="X8" s="48"/>
      <c r="Y8" s="46"/>
    </row>
    <row r="9" spans="1:29" x14ac:dyDescent="0.25">
      <c r="A9" s="48"/>
      <c r="B9" s="112" t="s">
        <v>24</v>
      </c>
      <c r="C9" s="112"/>
      <c r="D9" s="112"/>
      <c r="E9" s="48"/>
      <c r="F9" s="50">
        <f t="shared" ref="F9:O9" si="0">+SUM(F10:F17)</f>
        <v>0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50">
        <f t="shared" si="0"/>
        <v>0</v>
      </c>
      <c r="L9" s="50">
        <f t="shared" si="0"/>
        <v>0</v>
      </c>
      <c r="M9" s="50">
        <f t="shared" si="0"/>
        <v>0</v>
      </c>
      <c r="N9" s="66">
        <f t="shared" si="0"/>
        <v>0</v>
      </c>
      <c r="O9" s="66">
        <f t="shared" si="0"/>
        <v>0</v>
      </c>
      <c r="P9" s="48"/>
      <c r="Q9" s="48"/>
      <c r="R9" s="48"/>
      <c r="S9" s="48"/>
      <c r="T9" s="48"/>
      <c r="U9" s="48"/>
      <c r="V9" s="48"/>
      <c r="W9" s="48"/>
      <c r="X9" s="48"/>
      <c r="Y9" s="46"/>
    </row>
    <row r="10" spans="1:29" s="28" customFormat="1" ht="15" x14ac:dyDescent="0.25">
      <c r="A10" s="13"/>
      <c r="B10" s="51"/>
      <c r="C10" s="23"/>
      <c r="D10" s="23"/>
      <c r="E10" s="13"/>
      <c r="F10" s="13"/>
      <c r="G10" s="52"/>
      <c r="H10" s="52"/>
      <c r="I10" s="52"/>
      <c r="J10" s="13"/>
      <c r="K10" s="13"/>
      <c r="L10" s="14"/>
      <c r="M10" s="15"/>
      <c r="N10" s="13"/>
      <c r="O10" s="27"/>
      <c r="P10" s="15"/>
      <c r="Q10" s="13"/>
      <c r="R10" s="13"/>
      <c r="S10" s="7"/>
      <c r="T10" s="7"/>
      <c r="U10" s="13"/>
      <c r="V10" s="13"/>
      <c r="W10" s="13"/>
      <c r="X10" s="13"/>
      <c r="Y10" s="13"/>
      <c r="Z10" s="53"/>
      <c r="AA10" s="54"/>
      <c r="AB10" s="29"/>
      <c r="AC10" s="29"/>
    </row>
    <row r="11" spans="1:29" s="28" customFormat="1" ht="15" x14ac:dyDescent="0.25">
      <c r="A11" s="13"/>
      <c r="B11" s="51"/>
      <c r="C11" s="23"/>
      <c r="D11" s="23"/>
      <c r="E11" s="13"/>
      <c r="F11" s="13"/>
      <c r="G11" s="52"/>
      <c r="H11" s="52"/>
      <c r="I11" s="52"/>
      <c r="J11" s="13"/>
      <c r="K11" s="13"/>
      <c r="L11" s="14"/>
      <c r="M11" s="15"/>
      <c r="N11" s="13"/>
      <c r="O11" s="27"/>
      <c r="P11" s="15"/>
      <c r="Q11" s="13"/>
      <c r="R11" s="13"/>
      <c r="S11" s="7"/>
      <c r="T11" s="7"/>
      <c r="U11" s="13"/>
      <c r="V11" s="13"/>
      <c r="W11" s="13"/>
      <c r="X11" s="13"/>
      <c r="Y11" s="13"/>
      <c r="Z11" s="53"/>
      <c r="AA11" s="54"/>
      <c r="AB11" s="29"/>
      <c r="AC11" s="29"/>
    </row>
    <row r="12" spans="1:29" s="28" customFormat="1" ht="15" x14ac:dyDescent="0.25">
      <c r="A12" s="13"/>
      <c r="B12" s="51"/>
      <c r="C12" s="23"/>
      <c r="D12" s="23"/>
      <c r="E12" s="13"/>
      <c r="F12" s="13"/>
      <c r="G12" s="52"/>
      <c r="H12" s="52"/>
      <c r="I12" s="52"/>
      <c r="J12" s="13"/>
      <c r="K12" s="13"/>
      <c r="L12" s="14"/>
      <c r="M12" s="15"/>
      <c r="N12" s="13"/>
      <c r="O12" s="27"/>
      <c r="P12" s="15"/>
      <c r="Q12" s="13"/>
      <c r="R12" s="13"/>
      <c r="S12" s="7"/>
      <c r="T12" s="7"/>
      <c r="U12" s="13"/>
      <c r="V12" s="13"/>
      <c r="W12" s="13"/>
      <c r="X12" s="13"/>
      <c r="Y12" s="13"/>
      <c r="Z12" s="53"/>
      <c r="AA12" s="54"/>
      <c r="AB12" s="29"/>
      <c r="AC12" s="29"/>
    </row>
    <row r="13" spans="1:29" s="28" customFormat="1" ht="15" x14ac:dyDescent="0.25">
      <c r="A13" s="13"/>
      <c r="B13" s="51"/>
      <c r="C13" s="23"/>
      <c r="D13" s="23"/>
      <c r="E13" s="13"/>
      <c r="F13" s="13"/>
      <c r="G13" s="52"/>
      <c r="H13" s="52"/>
      <c r="I13" s="52"/>
      <c r="J13" s="13"/>
      <c r="K13" s="13"/>
      <c r="L13" s="14"/>
      <c r="M13" s="15"/>
      <c r="N13" s="13"/>
      <c r="O13" s="27"/>
      <c r="P13" s="15"/>
      <c r="Q13" s="13"/>
      <c r="R13" s="13"/>
      <c r="S13" s="7"/>
      <c r="T13" s="7"/>
      <c r="U13" s="13"/>
      <c r="V13" s="13"/>
      <c r="W13" s="13"/>
      <c r="X13" s="13"/>
      <c r="Y13" s="13"/>
      <c r="Z13" s="53"/>
      <c r="AA13" s="54"/>
      <c r="AB13" s="29"/>
      <c r="AC13" s="29"/>
    </row>
    <row r="14" spans="1:29" s="28" customFormat="1" ht="15" x14ac:dyDescent="0.25">
      <c r="A14" s="13"/>
      <c r="B14" s="51"/>
      <c r="C14" s="23"/>
      <c r="D14" s="23"/>
      <c r="E14" s="13"/>
      <c r="F14" s="13"/>
      <c r="G14" s="52"/>
      <c r="H14" s="52"/>
      <c r="I14" s="52"/>
      <c r="J14" s="13"/>
      <c r="K14" s="13"/>
      <c r="L14" s="14"/>
      <c r="M14" s="15"/>
      <c r="N14" s="13"/>
      <c r="O14" s="27"/>
      <c r="P14" s="15"/>
      <c r="Q14" s="13"/>
      <c r="R14" s="13"/>
      <c r="S14" s="7"/>
      <c r="T14" s="7"/>
      <c r="U14" s="13"/>
      <c r="V14" s="13"/>
      <c r="W14" s="13"/>
      <c r="X14" s="13"/>
      <c r="Y14" s="13"/>
      <c r="Z14" s="53"/>
      <c r="AA14" s="54"/>
      <c r="AB14" s="29"/>
      <c r="AC14" s="29"/>
    </row>
    <row r="15" spans="1:29" s="28" customFormat="1" ht="15" x14ac:dyDescent="0.25">
      <c r="A15" s="13"/>
      <c r="B15" s="51"/>
      <c r="C15" s="23"/>
      <c r="D15" s="23"/>
      <c r="E15" s="13"/>
      <c r="F15" s="13"/>
      <c r="G15" s="52"/>
      <c r="H15" s="52"/>
      <c r="I15" s="52"/>
      <c r="J15" s="13"/>
      <c r="K15" s="13"/>
      <c r="L15" s="14"/>
      <c r="M15" s="15"/>
      <c r="N15" s="13"/>
      <c r="O15" s="27"/>
      <c r="P15" s="15"/>
      <c r="Q15" s="13"/>
      <c r="R15" s="13"/>
      <c r="S15" s="7"/>
      <c r="T15" s="7"/>
      <c r="U15" s="13"/>
      <c r="V15" s="13"/>
      <c r="W15" s="13"/>
      <c r="X15" s="13"/>
      <c r="Y15" s="13"/>
      <c r="Z15" s="53"/>
      <c r="AA15" s="54"/>
      <c r="AB15" s="29"/>
      <c r="AC15" s="29"/>
    </row>
    <row r="16" spans="1:29" s="28" customFormat="1" ht="15" x14ac:dyDescent="0.25">
      <c r="A16" s="13"/>
      <c r="B16" s="51"/>
      <c r="C16" s="23"/>
      <c r="D16" s="23"/>
      <c r="E16" s="13"/>
      <c r="F16" s="13"/>
      <c r="G16" s="52"/>
      <c r="H16" s="52"/>
      <c r="I16" s="52"/>
      <c r="J16" s="13"/>
      <c r="K16" s="13"/>
      <c r="L16" s="14"/>
      <c r="M16" s="15"/>
      <c r="N16" s="13"/>
      <c r="O16" s="27"/>
      <c r="P16" s="15"/>
      <c r="Q16" s="13"/>
      <c r="R16" s="13"/>
      <c r="S16" s="7"/>
      <c r="T16" s="7"/>
      <c r="U16" s="13"/>
      <c r="V16" s="13"/>
      <c r="W16" s="13"/>
      <c r="X16" s="13"/>
      <c r="Y16" s="13"/>
      <c r="Z16" s="53"/>
      <c r="AA16" s="54"/>
      <c r="AB16" s="29"/>
      <c r="AC16" s="29"/>
    </row>
    <row r="17" spans="1:27" s="28" customFormat="1" ht="15" x14ac:dyDescent="0.25">
      <c r="A17" s="13"/>
      <c r="B17" s="51"/>
      <c r="C17" s="23"/>
      <c r="D17" s="23"/>
      <c r="E17" s="13"/>
      <c r="F17" s="13"/>
      <c r="G17" s="52"/>
      <c r="H17" s="52"/>
      <c r="I17" s="52"/>
      <c r="J17" s="13"/>
      <c r="K17" s="13"/>
      <c r="L17" s="14"/>
      <c r="M17" s="15"/>
      <c r="N17" s="13"/>
      <c r="O17" s="27"/>
      <c r="P17" s="15"/>
      <c r="Q17" s="13"/>
      <c r="R17" s="13"/>
      <c r="S17" s="7"/>
      <c r="T17" s="7"/>
      <c r="U17" s="13"/>
      <c r="V17" s="13"/>
      <c r="W17" s="13"/>
      <c r="X17" s="13"/>
      <c r="Y17" s="13"/>
      <c r="Z17" s="53"/>
      <c r="AA17" s="53"/>
    </row>
    <row r="18" spans="1:27" x14ac:dyDescent="0.25">
      <c r="G18" s="63"/>
      <c r="H18" s="63"/>
      <c r="I18" s="63"/>
      <c r="K18" s="47"/>
      <c r="L18" s="29"/>
      <c r="O18" s="64"/>
    </row>
    <row r="19" spans="1:27" ht="11.25" customHeight="1" x14ac:dyDescent="0.25">
      <c r="B19" s="56"/>
      <c r="C19" s="56"/>
      <c r="D19" s="56"/>
      <c r="E19" s="56"/>
      <c r="F19" s="56"/>
      <c r="G19" s="56"/>
      <c r="H19" s="56"/>
      <c r="I19" s="56"/>
      <c r="K19" s="47"/>
      <c r="L19" s="29"/>
      <c r="Y19" s="29"/>
    </row>
    <row r="20" spans="1:27" ht="27" customHeight="1" x14ac:dyDescent="0.25">
      <c r="D20" s="113" t="s">
        <v>28</v>
      </c>
      <c r="E20" s="113"/>
      <c r="F20" s="113"/>
      <c r="G20" s="46"/>
      <c r="H20" s="46"/>
      <c r="I20" s="46"/>
      <c r="J20" s="46"/>
      <c r="K20" s="57"/>
      <c r="L20" s="58"/>
      <c r="M20" s="59"/>
      <c r="N20" s="58"/>
      <c r="O20" s="114" t="s">
        <v>30</v>
      </c>
      <c r="P20" s="114"/>
    </row>
    <row r="21" spans="1:27" s="47" customFormat="1" ht="12.75" customHeight="1" x14ac:dyDescent="0.25">
      <c r="A21" s="55"/>
      <c r="B21" s="55"/>
      <c r="C21" s="55"/>
      <c r="D21" s="46"/>
      <c r="E21" s="46"/>
      <c r="F21" s="46"/>
      <c r="G21" s="46"/>
      <c r="H21" s="46"/>
      <c r="I21" s="46"/>
      <c r="J21" s="46"/>
      <c r="K21" s="57"/>
      <c r="L21" s="58"/>
      <c r="M21" s="60" t="s">
        <v>26</v>
      </c>
      <c r="N21" s="58"/>
      <c r="O21" s="58"/>
      <c r="P21" s="58"/>
      <c r="Y21" s="55"/>
    </row>
    <row r="22" spans="1:27" s="47" customFormat="1" x14ac:dyDescent="0.25">
      <c r="A22" s="55"/>
      <c r="B22" s="55"/>
      <c r="C22" s="55"/>
      <c r="D22" s="113" t="s">
        <v>27</v>
      </c>
      <c r="E22" s="113"/>
      <c r="F22" s="46"/>
      <c r="G22" s="46"/>
      <c r="H22" s="46"/>
      <c r="I22" s="46"/>
      <c r="J22" s="46"/>
      <c r="K22" s="57"/>
      <c r="L22" s="58"/>
      <c r="M22" s="59"/>
      <c r="N22" s="58"/>
      <c r="O22" s="114" t="s">
        <v>29</v>
      </c>
      <c r="P22" s="114"/>
      <c r="Y22" s="55"/>
    </row>
    <row r="23" spans="1:27" s="47" customFormat="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L23" s="29"/>
      <c r="M23" s="61" t="s">
        <v>26</v>
      </c>
      <c r="N23" s="29"/>
      <c r="O23" s="29"/>
      <c r="P23" s="29"/>
      <c r="Y23" s="55"/>
    </row>
    <row r="24" spans="1:27" s="47" customFormat="1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L24" s="29"/>
      <c r="M24" s="29"/>
      <c r="Y24" s="55"/>
    </row>
    <row r="25" spans="1:27" s="47" customFormat="1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L25" s="29"/>
      <c r="M25" s="29"/>
      <c r="Y25" s="55"/>
    </row>
    <row r="26" spans="1:27" s="47" customFormat="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L26" s="29"/>
      <c r="M26" s="29"/>
      <c r="Y26" s="55"/>
    </row>
    <row r="27" spans="1:27" s="47" customFormat="1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L27" s="29"/>
      <c r="M27" s="29"/>
      <c r="Y27" s="55"/>
    </row>
    <row r="28" spans="1:27" s="47" customFormat="1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L28" s="29"/>
      <c r="M28" s="29"/>
      <c r="Y28" s="55"/>
    </row>
    <row r="29" spans="1:27" s="47" customForma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L29" s="29"/>
      <c r="M29" s="29"/>
      <c r="Y29" s="55"/>
    </row>
    <row r="30" spans="1:27" s="47" customFormat="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L30" s="29"/>
      <c r="M30" s="29"/>
      <c r="Y30" s="55"/>
    </row>
    <row r="31" spans="1:27" s="47" customForma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L31" s="29"/>
      <c r="M31" s="29"/>
      <c r="Y31" s="55"/>
    </row>
    <row r="32" spans="1:27" s="47" customFormat="1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L32" s="29"/>
      <c r="M32" s="29"/>
      <c r="Y32" s="55"/>
    </row>
    <row r="33" spans="1:25" s="47" customForma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L33" s="29"/>
      <c r="M33" s="29"/>
      <c r="Y33" s="55"/>
    </row>
    <row r="34" spans="1:25" s="47" customForma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L34" s="29"/>
      <c r="M34" s="29"/>
      <c r="Y34" s="55"/>
    </row>
    <row r="35" spans="1:25" s="47" customFormat="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L35" s="29"/>
      <c r="M35" s="29"/>
      <c r="Y35" s="55"/>
    </row>
    <row r="36" spans="1:25" x14ac:dyDescent="0.25">
      <c r="K36" s="47"/>
      <c r="L36" s="29"/>
    </row>
    <row r="37" spans="1:25" x14ac:dyDescent="0.25">
      <c r="K37" s="47"/>
      <c r="L37" s="29"/>
    </row>
    <row r="38" spans="1:25" x14ac:dyDescent="0.25">
      <c r="K38" s="47"/>
      <c r="L38" s="29"/>
    </row>
    <row r="39" spans="1:25" s="58" customFormat="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57"/>
      <c r="Y39" s="46"/>
    </row>
  </sheetData>
  <autoFilter ref="A1:X39"/>
  <mergeCells count="28">
    <mergeCell ref="D22:E22"/>
    <mergeCell ref="O22:P22"/>
    <mergeCell ref="W6:W7"/>
    <mergeCell ref="X6:X7"/>
    <mergeCell ref="B9:D9"/>
    <mergeCell ref="D20:F20"/>
    <mergeCell ref="O20:P20"/>
    <mergeCell ref="J6:J7"/>
    <mergeCell ref="N6:N7"/>
    <mergeCell ref="B8:D8"/>
    <mergeCell ref="Y6:Y7"/>
    <mergeCell ref="K7:M7"/>
    <mergeCell ref="O6:O7"/>
    <mergeCell ref="P6:P7"/>
    <mergeCell ref="Q6:Q7"/>
    <mergeCell ref="R6:R7"/>
    <mergeCell ref="U6:U7"/>
    <mergeCell ref="V6:V7"/>
    <mergeCell ref="S6:S7"/>
    <mergeCell ref="T6:T7"/>
    <mergeCell ref="A4:S4"/>
    <mergeCell ref="A6:A7"/>
    <mergeCell ref="B6:B7"/>
    <mergeCell ref="C6:C7"/>
    <mergeCell ref="D6:D7"/>
    <mergeCell ref="E6:E7"/>
    <mergeCell ref="F6:F7"/>
    <mergeCell ref="G6:I6"/>
  </mergeCells>
  <phoneticPr fontId="15" type="noConversion"/>
  <pageMargins left="0.19685039370078741" right="0.19685039370078741" top="0.27559055118110237" bottom="0.2755905511811023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Хаммаси (2)</vt:lpstr>
      <vt:lpstr>3 ФАЗА 2015 (ИБ)144+16 (3)</vt:lpstr>
      <vt:lpstr>2-3-4 ФАЗА 2014 (НБ)</vt:lpstr>
      <vt:lpstr>2-3-4 ФАЗА 2014 (ИБ)</vt:lpstr>
      <vt:lpstr>'2-3-4 ФАЗА 2014 (ИБ)'!Заголовки_для_печати</vt:lpstr>
      <vt:lpstr>'2-3-4 ФАЗА 2014 (НБ)'!Заголовки_для_печати</vt:lpstr>
      <vt:lpstr>'3 ФАЗА 2015 (ИБ)144+16 (3)'!Заголовки_для_печати</vt:lpstr>
      <vt:lpstr>'Хаммаси (2)'!Заголовки_для_печати</vt:lpstr>
      <vt:lpstr>'2-3-4 ФАЗА 2014 (ИБ)'!Область_печати</vt:lpstr>
      <vt:lpstr>'2-3-4 ФАЗА 2014 (НБ)'!Область_печати</vt:lpstr>
      <vt:lpstr>'3 ФАЗА 2015 (ИБ)144+16 (3)'!Область_печати</vt:lpstr>
      <vt:lpstr>'Хаммаси (2)'!Область_печати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Ilyos</cp:lastModifiedBy>
  <cp:lastPrinted>2018-06-01T14:21:26Z</cp:lastPrinted>
  <dcterms:created xsi:type="dcterms:W3CDTF">2014-02-24T11:53:44Z</dcterms:created>
  <dcterms:modified xsi:type="dcterms:W3CDTF">2020-07-08T12:46:27Z</dcterms:modified>
</cp:coreProperties>
</file>