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17" i="1" l="1"/>
  <c r="B17" i="1"/>
  <c r="N13" i="1"/>
  <c r="K13" i="1"/>
  <c r="H13" i="1"/>
  <c r="D13" i="1"/>
  <c r="C13" i="1"/>
  <c r="N12" i="1"/>
  <c r="K12" i="1"/>
  <c r="H12" i="1"/>
  <c r="D12" i="1"/>
  <c r="E12" i="1" s="1"/>
  <c r="C12" i="1"/>
  <c r="N11" i="1"/>
  <c r="K11" i="1"/>
  <c r="H11" i="1"/>
  <c r="D11" i="1"/>
  <c r="C11" i="1"/>
  <c r="N10" i="1"/>
  <c r="K10" i="1"/>
  <c r="H10" i="1"/>
  <c r="D10" i="1"/>
  <c r="E10" i="1" s="1"/>
  <c r="C10" i="1"/>
  <c r="N9" i="1"/>
  <c r="K9" i="1"/>
  <c r="H9" i="1"/>
  <c r="D9" i="1"/>
  <c r="C9" i="1"/>
  <c r="D7" i="1"/>
  <c r="M7" i="1" s="1"/>
  <c r="A2" i="1"/>
  <c r="A1" i="1"/>
  <c r="E11" i="1" l="1"/>
  <c r="E9" i="1"/>
  <c r="E13" i="1"/>
  <c r="C7" i="1"/>
  <c r="L7" i="1" s="1"/>
  <c r="G7" i="1"/>
  <c r="J7" i="1"/>
  <c r="I7" i="1" l="1"/>
  <c r="F7" i="1"/>
</calcChain>
</file>

<file path=xl/sharedStrings.xml><?xml version="1.0" encoding="utf-8"?>
<sst xmlns="http://schemas.openxmlformats.org/spreadsheetml/2006/main" count="21" uniqueCount="15">
  <si>
    <t>5-жадвал</t>
  </si>
  <si>
    <t>Ўлчов
бирлиги</t>
  </si>
  <si>
    <t>Барча тоифадаги
хўжаликлар</t>
  </si>
  <si>
    <t>шу жумладан:</t>
  </si>
  <si>
    <t>фермер хўжаликлари</t>
  </si>
  <si>
    <t>деҳқон  (шахсий ёрдамчи) хўжаликлари</t>
  </si>
  <si>
    <t xml:space="preserve"> қишлоқ хўжалиги фаолиятини амалга оширувчи ташкилотлар </t>
  </si>
  <si>
    <t>%</t>
  </si>
  <si>
    <t xml:space="preserve">  Йирик шохли
  қорамоллар</t>
  </si>
  <si>
    <t>минг бош</t>
  </si>
  <si>
    <r>
      <t xml:space="preserve">  </t>
    </r>
    <r>
      <rPr>
        <i/>
        <sz val="12"/>
        <rFont val="Times New Roman"/>
        <family val="1"/>
        <charset val="204"/>
      </rPr>
      <t xml:space="preserve">шу жумладан </t>
    </r>
    <r>
      <rPr>
        <sz val="12"/>
        <rFont val="Times New Roman"/>
        <family val="1"/>
        <charset val="204"/>
      </rPr>
      <t xml:space="preserve">
  сигирлар</t>
    </r>
  </si>
  <si>
    <t xml:space="preserve">  Қўй ва эчкилар</t>
  </si>
  <si>
    <t xml:space="preserve">  Отлар</t>
  </si>
  <si>
    <t>бош</t>
  </si>
  <si>
    <t xml:space="preserve">  Паррандалар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</si>
</sst>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₽_-;\-* #,##0.0\ _₽_-;_-* &quot;-&quot;\ _₽_-;_-@_-"/>
    <numFmt numFmtId="165" formatCode="0.0"/>
    <numFmt numFmtId="166" formatCode="_-* #,##0\ _₽_-;\-* #,##0\ _₽_-;_-* &quot;-&quot;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 applyProtection="1">
      <alignment vertical="center"/>
    </xf>
    <xf numFmtId="0" fontId="3" fillId="0" borderId="0" xfId="1" applyFont="1" applyProtection="1"/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right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9" fillId="0" borderId="0" xfId="1" applyFont="1" applyProtection="1"/>
    <xf numFmtId="0" fontId="6" fillId="0" borderId="20" xfId="1" applyFont="1" applyFill="1" applyBorder="1" applyAlignment="1" applyProtection="1">
      <alignment wrapText="1"/>
    </xf>
    <xf numFmtId="0" fontId="9" fillId="0" borderId="20" xfId="1" applyFont="1" applyFill="1" applyBorder="1" applyAlignment="1" applyProtection="1">
      <alignment horizontal="center" wrapText="1"/>
    </xf>
    <xf numFmtId="164" fontId="10" fillId="0" borderId="20" xfId="1" applyNumberFormat="1" applyFont="1" applyBorder="1" applyAlignment="1" applyProtection="1">
      <alignment horizontal="center" wrapText="1"/>
    </xf>
    <xf numFmtId="164" fontId="9" fillId="2" borderId="20" xfId="1" applyNumberFormat="1" applyFont="1" applyFill="1" applyBorder="1" applyAlignment="1" applyProtection="1">
      <alignment horizontal="center" wrapText="1"/>
      <protection locked="0"/>
    </xf>
    <xf numFmtId="164" fontId="9" fillId="0" borderId="20" xfId="1" applyNumberFormat="1" applyFont="1" applyBorder="1" applyAlignment="1" applyProtection="1">
      <alignment horizontal="center" wrapText="1"/>
    </xf>
    <xf numFmtId="165" fontId="8" fillId="0" borderId="0" xfId="1" applyNumberFormat="1" applyFont="1" applyProtection="1"/>
    <xf numFmtId="0" fontId="8" fillId="0" borderId="0" xfId="1" applyFont="1" applyProtection="1"/>
    <xf numFmtId="0" fontId="8" fillId="0" borderId="20" xfId="1" applyFont="1" applyFill="1" applyBorder="1" applyAlignment="1" applyProtection="1">
      <alignment horizontal="left" wrapText="1" indent="1"/>
    </xf>
    <xf numFmtId="166" fontId="10" fillId="0" borderId="20" xfId="1" applyNumberFormat="1" applyFont="1" applyBorder="1" applyAlignment="1" applyProtection="1">
      <alignment horizontal="center" wrapText="1"/>
    </xf>
    <xf numFmtId="166" fontId="9" fillId="2" borderId="2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Protection="1"/>
    <xf numFmtId="0" fontId="3" fillId="0" borderId="0" xfId="1" applyFont="1" applyBorder="1" applyProtection="1"/>
    <xf numFmtId="0" fontId="13" fillId="0" borderId="0" xfId="1" applyFont="1" applyBorder="1" applyProtection="1"/>
    <xf numFmtId="0" fontId="3" fillId="0" borderId="0" xfId="1" applyFont="1" applyFill="1" applyProtection="1"/>
    <xf numFmtId="0" fontId="3" fillId="0" borderId="0" xfId="1" applyFont="1" applyFill="1" applyBorder="1" applyProtection="1"/>
    <xf numFmtId="0" fontId="12" fillId="0" borderId="0" xfId="1" applyFont="1" applyFill="1" applyProtection="1"/>
    <xf numFmtId="0" fontId="14" fillId="0" borderId="0" xfId="1" applyFont="1" applyFill="1" applyProtection="1"/>
    <xf numFmtId="0" fontId="15" fillId="0" borderId="0" xfId="1" applyFont="1" applyFill="1" applyProtection="1"/>
    <xf numFmtId="0" fontId="12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indent="1"/>
    </xf>
    <xf numFmtId="0" fontId="6" fillId="0" borderId="2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0.2\Boshqarma_ga\4.%20Statistika%20faoliyatini%20tashkil%20etish%20va%20yig%60ma-axborot%20ishlari%20bo%60limi\&#1052;&#1040;&#1066;&#1051;&#1059;&#1052;&#1054;&#1058;%20&#1041;&#1038;&#1051;&#1048;&#1052;&#1051;&#1040;&#1056;&#1044;&#1040;&#1053;\&#1057;&#1077;&#1083;&#1093;&#1086;&#1079;\1718%20&#1052;&#1072;&#1082;&#1077;&#1090;%201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  <sheetName val="5"/>
      <sheetName val="Овчилик"/>
      <sheetName val="Ўрмончилик"/>
      <sheetName val="Балиқчилик"/>
      <sheetName val="!"/>
      <sheetName val="!!"/>
    </sheetNames>
    <sheetDataSet>
      <sheetData sheetId="0">
        <row r="1">
          <cell r="P1" t="str">
            <v>Самарқанд вилояти</v>
          </cell>
        </row>
        <row r="3">
          <cell r="P3">
            <v>2020</v>
          </cell>
        </row>
        <row r="4">
          <cell r="P4" t="str">
            <v>апрель</v>
          </cell>
        </row>
        <row r="31">
          <cell r="B31" t="str">
            <v>Қишлоқ хўжалиги ва экология статистикаси бўлими бошлиғи</v>
          </cell>
          <cell r="L31" t="str">
            <v>Ж.Хўжаев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L17" sqref="L17:M17"/>
    </sheetView>
  </sheetViews>
  <sheetFormatPr defaultRowHeight="18" customHeight="1" x14ac:dyDescent="0.2"/>
  <cols>
    <col min="1" max="1" width="24.140625" style="2" customWidth="1"/>
    <col min="2" max="2" width="10.7109375" style="2" customWidth="1"/>
    <col min="3" max="4" width="11.5703125" style="2" customWidth="1"/>
    <col min="5" max="5" width="9.140625" style="2" customWidth="1"/>
    <col min="6" max="7" width="9.7109375" style="2" customWidth="1"/>
    <col min="8" max="8" width="9.140625" style="2" customWidth="1"/>
    <col min="9" max="10" width="11.5703125" style="2" customWidth="1"/>
    <col min="11" max="11" width="9.140625" style="2" customWidth="1"/>
    <col min="12" max="13" width="9.7109375" style="2" customWidth="1"/>
    <col min="14" max="14" width="9.140625" style="2" customWidth="1"/>
    <col min="15" max="15" width="9.7109375" style="2" customWidth="1"/>
    <col min="16" max="18" width="10.7109375" style="2" customWidth="1"/>
    <col min="19" max="16384" width="9.140625" style="2"/>
  </cols>
  <sheetData>
    <row r="1" spans="1:15" s="1" customFormat="1" ht="20.25" x14ac:dyDescent="0.25">
      <c r="A1" s="27" t="str">
        <f>CONCATENATE('[1]1-4'!P1,"да ","чорва моллари ва паррандалар бош сони ")</f>
        <v xml:space="preserve">Самарқанд вилоятида чорва моллари ва паррандалар бош сони 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1" customFormat="1" ht="20.25" x14ac:dyDescent="0.25">
      <c r="A2" s="27" t="str">
        <f>CONCATENATE("1 ",'[1]1-4'!P4," ҳолатига")</f>
        <v>1 апрель ҳолатига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9.5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</row>
    <row r="4" spans="1:15" ht="20.25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8" t="s">
        <v>0</v>
      </c>
      <c r="N4" s="28"/>
      <c r="O4" s="3"/>
    </row>
    <row r="5" spans="1:15" ht="16.5" thickTop="1" x14ac:dyDescent="0.2">
      <c r="A5" s="29"/>
      <c r="B5" s="32" t="s">
        <v>1</v>
      </c>
      <c r="C5" s="35" t="s">
        <v>2</v>
      </c>
      <c r="D5" s="36"/>
      <c r="E5" s="37"/>
      <c r="F5" s="41" t="s">
        <v>3</v>
      </c>
      <c r="G5" s="42"/>
      <c r="H5" s="42"/>
      <c r="I5" s="42"/>
      <c r="J5" s="42"/>
      <c r="K5" s="42"/>
      <c r="L5" s="42"/>
      <c r="M5" s="42"/>
      <c r="N5" s="42"/>
    </row>
    <row r="6" spans="1:15" ht="15.75" x14ac:dyDescent="0.2">
      <c r="A6" s="30"/>
      <c r="B6" s="33"/>
      <c r="C6" s="38"/>
      <c r="D6" s="39"/>
      <c r="E6" s="40"/>
      <c r="F6" s="43" t="s">
        <v>4</v>
      </c>
      <c r="G6" s="44"/>
      <c r="H6" s="45"/>
      <c r="I6" s="46" t="s">
        <v>5</v>
      </c>
      <c r="J6" s="47"/>
      <c r="K6" s="48"/>
      <c r="L6" s="46" t="s">
        <v>6</v>
      </c>
      <c r="M6" s="49"/>
      <c r="N6" s="49"/>
    </row>
    <row r="7" spans="1:15" ht="16.5" thickBot="1" x14ac:dyDescent="0.25">
      <c r="A7" s="31"/>
      <c r="B7" s="34"/>
      <c r="C7" s="5" t="str">
        <f>CONCATENATE(LEFT(D7,4)-1," й")</f>
        <v>2019 й</v>
      </c>
      <c r="D7" s="5" t="str">
        <f>CONCATENATE('[1]1-4'!P3," й")</f>
        <v>2020 й</v>
      </c>
      <c r="E7" s="5" t="s">
        <v>7</v>
      </c>
      <c r="F7" s="5" t="str">
        <f>$C$7</f>
        <v>2019 й</v>
      </c>
      <c r="G7" s="5" t="str">
        <f>$D$7</f>
        <v>2020 й</v>
      </c>
      <c r="H7" s="5" t="s">
        <v>7</v>
      </c>
      <c r="I7" s="5" t="str">
        <f>$C$7</f>
        <v>2019 й</v>
      </c>
      <c r="J7" s="5" t="str">
        <f>$D$7</f>
        <v>2020 й</v>
      </c>
      <c r="K7" s="5" t="s">
        <v>7</v>
      </c>
      <c r="L7" s="5" t="str">
        <f>$C$7</f>
        <v>2019 й</v>
      </c>
      <c r="M7" s="5" t="str">
        <f>$D$7</f>
        <v>2020 й</v>
      </c>
      <c r="N7" s="6" t="s">
        <v>7</v>
      </c>
    </row>
    <row r="8" spans="1:15" ht="15.75" thickTop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s="14" customFormat="1" ht="31.5" x14ac:dyDescent="0.25">
      <c r="A9" s="8" t="s">
        <v>8</v>
      </c>
      <c r="B9" s="9" t="s">
        <v>9</v>
      </c>
      <c r="C9" s="10">
        <f>F9+I9+L9</f>
        <v>1540.9</v>
      </c>
      <c r="D9" s="10">
        <f>G9+J9+M9</f>
        <v>1554.2</v>
      </c>
      <c r="E9" s="10">
        <f>IFERROR(ROUND(D9/C9*100,1),0)</f>
        <v>100.9</v>
      </c>
      <c r="F9" s="11">
        <v>71.2</v>
      </c>
      <c r="G9" s="11">
        <v>76.7</v>
      </c>
      <c r="H9" s="12">
        <f>IFERROR(ROUND(G9/F9*100,1),0)</f>
        <v>107.7</v>
      </c>
      <c r="I9" s="11">
        <v>1460.5</v>
      </c>
      <c r="J9" s="11">
        <v>1470.5</v>
      </c>
      <c r="K9" s="12">
        <f>IFERROR(ROUND(J9/I9*100,1),0)</f>
        <v>100.7</v>
      </c>
      <c r="L9" s="11">
        <v>9.1999999999999993</v>
      </c>
      <c r="M9" s="11">
        <v>7</v>
      </c>
      <c r="N9" s="12">
        <f>IFERROR(ROUND(M9/L9*100,1),0)</f>
        <v>76.099999999999994</v>
      </c>
      <c r="O9" s="13"/>
    </row>
    <row r="10" spans="1:15" s="14" customFormat="1" ht="31.5" x14ac:dyDescent="0.25">
      <c r="A10" s="15" t="s">
        <v>10</v>
      </c>
      <c r="B10" s="9" t="s">
        <v>9</v>
      </c>
      <c r="C10" s="10">
        <f t="shared" ref="C10:D13" si="0">F10+I10+L10</f>
        <v>651.90000000000009</v>
      </c>
      <c r="D10" s="10">
        <f t="shared" si="0"/>
        <v>657.30000000000007</v>
      </c>
      <c r="E10" s="10">
        <f>IFERROR(ROUND(D10/C10*100,1),0)</f>
        <v>100.8</v>
      </c>
      <c r="F10" s="11">
        <v>26.7</v>
      </c>
      <c r="G10" s="11">
        <v>30.2</v>
      </c>
      <c r="H10" s="12">
        <f>IFERROR(ROUND(G10/F10*100,1),0)</f>
        <v>113.1</v>
      </c>
      <c r="I10" s="11">
        <v>624.1</v>
      </c>
      <c r="J10" s="11">
        <v>626.20000000000005</v>
      </c>
      <c r="K10" s="12">
        <f>IFERROR(ROUND(J10/I10*100,1),0)</f>
        <v>100.3</v>
      </c>
      <c r="L10" s="11">
        <v>1.1000000000000001</v>
      </c>
      <c r="M10" s="11">
        <v>0.9</v>
      </c>
      <c r="N10" s="12">
        <f>IFERROR(ROUND(M10/L10*100,1),0)</f>
        <v>81.8</v>
      </c>
      <c r="O10" s="13"/>
    </row>
    <row r="11" spans="1:15" s="14" customFormat="1" ht="15.75" x14ac:dyDescent="0.25">
      <c r="A11" s="8" t="s">
        <v>11</v>
      </c>
      <c r="B11" s="9" t="s">
        <v>9</v>
      </c>
      <c r="C11" s="10">
        <f t="shared" si="0"/>
        <v>2369.1</v>
      </c>
      <c r="D11" s="10">
        <f t="shared" si="0"/>
        <v>2401.5</v>
      </c>
      <c r="E11" s="10">
        <f>IFERROR(ROUND(D11/C11*100,1),0)</f>
        <v>101.4</v>
      </c>
      <c r="F11" s="11">
        <v>129.6</v>
      </c>
      <c r="G11" s="11">
        <v>145</v>
      </c>
      <c r="H11" s="12">
        <f>IFERROR(ROUND(G11/F11*100,1),0)</f>
        <v>111.9</v>
      </c>
      <c r="I11" s="11">
        <v>2143.5</v>
      </c>
      <c r="J11" s="11">
        <v>2165.1</v>
      </c>
      <c r="K11" s="12">
        <f>IFERROR(ROUND(J11/I11*100,1),0)</f>
        <v>101</v>
      </c>
      <c r="L11" s="11">
        <v>96</v>
      </c>
      <c r="M11" s="11">
        <v>91.4</v>
      </c>
      <c r="N11" s="12">
        <f>IFERROR(ROUND(M11/L11*100,1),0)</f>
        <v>95.2</v>
      </c>
      <c r="O11" s="13"/>
    </row>
    <row r="12" spans="1:15" s="14" customFormat="1" ht="15.75" x14ac:dyDescent="0.25">
      <c r="A12" s="8" t="s">
        <v>12</v>
      </c>
      <c r="B12" s="9" t="s">
        <v>13</v>
      </c>
      <c r="C12" s="16">
        <f t="shared" si="0"/>
        <v>24980</v>
      </c>
      <c r="D12" s="16">
        <f t="shared" si="0"/>
        <v>26040</v>
      </c>
      <c r="E12" s="10">
        <f>IFERROR(ROUND(D12/C12*100,1),0)</f>
        <v>104.2</v>
      </c>
      <c r="F12" s="17">
        <v>2265</v>
      </c>
      <c r="G12" s="17">
        <v>3144</v>
      </c>
      <c r="H12" s="12">
        <f>IFERROR(ROUND(G12/F12*100,1),0)</f>
        <v>138.80000000000001</v>
      </c>
      <c r="I12" s="17">
        <v>22383</v>
      </c>
      <c r="J12" s="17">
        <v>22618</v>
      </c>
      <c r="K12" s="12">
        <f>IFERROR(ROUND(J12/I12*100,1),0)</f>
        <v>101</v>
      </c>
      <c r="L12" s="17">
        <v>332</v>
      </c>
      <c r="M12" s="17">
        <v>278</v>
      </c>
      <c r="N12" s="12">
        <f>IFERROR(ROUND(M12/L12*100,1),0)</f>
        <v>83.7</v>
      </c>
      <c r="O12" s="13"/>
    </row>
    <row r="13" spans="1:15" s="14" customFormat="1" ht="15.75" x14ac:dyDescent="0.25">
      <c r="A13" s="8" t="s">
        <v>14</v>
      </c>
      <c r="B13" s="9" t="s">
        <v>9</v>
      </c>
      <c r="C13" s="10">
        <f t="shared" si="0"/>
        <v>11736.6</v>
      </c>
      <c r="D13" s="10">
        <f t="shared" si="0"/>
        <v>12245.9</v>
      </c>
      <c r="E13" s="10">
        <f>IFERROR(ROUND(D13/C13*100,1),0)</f>
        <v>104.3</v>
      </c>
      <c r="F13" s="11">
        <v>3041.3</v>
      </c>
      <c r="G13" s="11">
        <v>3686.9</v>
      </c>
      <c r="H13" s="12">
        <f>IFERROR(ROUND(G13/F13*100,1),0)</f>
        <v>121.2</v>
      </c>
      <c r="I13" s="11">
        <v>5043.8</v>
      </c>
      <c r="J13" s="11">
        <v>5549.1</v>
      </c>
      <c r="K13" s="12">
        <f>IFERROR(ROUND(J13/I13*100,1),0)</f>
        <v>110</v>
      </c>
      <c r="L13" s="11">
        <v>3651.5</v>
      </c>
      <c r="M13" s="11">
        <v>3009.9</v>
      </c>
      <c r="N13" s="12">
        <f>IFERROR(ROUND(M13/L13*100,1),0)</f>
        <v>82.4</v>
      </c>
      <c r="O13" s="13"/>
    </row>
    <row r="14" spans="1:15" ht="12.75" x14ac:dyDescent="0.2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12.75" x14ac:dyDescent="0.2">
      <c r="A15" s="18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12.75" x14ac:dyDescent="0.2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5" ht="18.75" x14ac:dyDescent="0.3">
      <c r="B17" s="26" t="str">
        <f>'[1]1-4'!B31</f>
        <v>Қишлоқ хўжалиги ва экология статистикаси бўлими бошлиғи</v>
      </c>
      <c r="C17" s="26"/>
      <c r="D17" s="26"/>
      <c r="E17" s="26"/>
      <c r="F17" s="26"/>
      <c r="G17" s="26"/>
      <c r="H17" s="26"/>
      <c r="I17" s="26"/>
      <c r="J17" s="20"/>
      <c r="K17" s="19"/>
      <c r="L17" s="26" t="str">
        <f>'[1]1-4'!L31:M31</f>
        <v>Ж.Хўжаев</v>
      </c>
      <c r="M17" s="26"/>
      <c r="N17" s="19"/>
    </row>
    <row r="18" spans="1:15" ht="12.75" x14ac:dyDescent="0.2">
      <c r="A18" s="18"/>
      <c r="B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ht="12.75" x14ac:dyDescent="0.2">
      <c r="A19" s="18"/>
      <c r="B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5" ht="12.75" x14ac:dyDescent="0.2"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8.75" x14ac:dyDescent="0.3">
      <c r="C21" s="23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 x14ac:dyDescent="0.2">
      <c r="A22" s="18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ht="12.75" x14ac:dyDescent="0.2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5" ht="12.75" x14ac:dyDescent="0.2">
      <c r="A24" s="18"/>
      <c r="B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5" s="21" customFormat="1" ht="18.75" x14ac:dyDescent="0.3">
      <c r="A25" s="23"/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</row>
    <row r="26" spans="1:15" s="21" customFormat="1" ht="18.75" x14ac:dyDescent="0.3">
      <c r="A26" s="23"/>
      <c r="B26" s="23"/>
      <c r="G26" s="25"/>
    </row>
  </sheetData>
  <mergeCells count="12">
    <mergeCell ref="B17:I17"/>
    <mergeCell ref="L17:M17"/>
    <mergeCell ref="A1:N1"/>
    <mergeCell ref="A2:N2"/>
    <mergeCell ref="M4:N4"/>
    <mergeCell ref="A5:A7"/>
    <mergeCell ref="B5:B7"/>
    <mergeCell ref="C5:E6"/>
    <mergeCell ref="F5:N5"/>
    <mergeCell ref="F6:H6"/>
    <mergeCell ref="I6:K6"/>
    <mergeCell ref="L6:N6"/>
  </mergeCells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2020-06-30T07:58:05Z</dcterms:modified>
</cp:coreProperties>
</file>